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033\Dropbox (SFM)\Sommers Financial Management\Shared\Scan\For_Adam_to_Process\"/>
    </mc:Choice>
  </mc:AlternateContent>
  <bookViews>
    <workbookView xWindow="0" yWindow="0" windowWidth="23040" windowHeight="10644"/>
  </bookViews>
  <sheets>
    <sheet name="Sheet1" sheetId="1" r:id="rId1"/>
  </sheets>
  <definedNames>
    <definedName name="_xlnm.Print_Area" localSheetId="0">Sheet1!$A$1:$G$38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9" i="1"/>
  <c r="E12" i="1"/>
  <c r="D8" i="1"/>
  <c r="E16" i="1"/>
  <c r="F16" i="1"/>
  <c r="D16" i="1"/>
  <c r="F20" i="1" l="1"/>
  <c r="F21" i="1" s="1"/>
  <c r="F14" i="1"/>
  <c r="D14" i="1"/>
  <c r="F13" i="1"/>
  <c r="D13" i="1"/>
  <c r="F12" i="1"/>
  <c r="D12" i="1"/>
  <c r="E10" i="1"/>
  <c r="F10" i="1"/>
  <c r="D10" i="1"/>
  <c r="F9" i="1"/>
  <c r="D9" i="1"/>
  <c r="E8" i="1"/>
  <c r="F8" i="1"/>
  <c r="G8" i="1"/>
  <c r="E7" i="1"/>
  <c r="F7" i="1"/>
  <c r="G7" i="1"/>
  <c r="D7" i="1"/>
  <c r="G21" i="1"/>
  <c r="E20" i="1"/>
  <c r="E21" i="1" s="1"/>
  <c r="D20" i="1"/>
  <c r="D21" i="1" s="1"/>
  <c r="G18" i="1" l="1"/>
  <c r="G19" i="1" s="1"/>
  <c r="E18" i="1"/>
  <c r="E19" i="1" s="1"/>
  <c r="D18" i="1"/>
  <c r="D19" i="1" s="1"/>
  <c r="F18" i="1"/>
  <c r="F22" i="1" l="1"/>
  <c r="F23" i="1" s="1"/>
  <c r="F19" i="1"/>
  <c r="E22" i="1"/>
  <c r="E23" i="1" s="1"/>
  <c r="G22" i="1"/>
  <c r="G23" i="1" s="1"/>
  <c r="D22" i="1"/>
  <c r="D23" i="1" s="1"/>
</calcChain>
</file>

<file path=xl/sharedStrings.xml><?xml version="1.0" encoding="utf-8"?>
<sst xmlns="http://schemas.openxmlformats.org/spreadsheetml/2006/main" count="34" uniqueCount="34">
  <si>
    <t>Time Savings</t>
  </si>
  <si>
    <t>Proper Portfolio Construction</t>
  </si>
  <si>
    <t>Asset Location</t>
  </si>
  <si>
    <t>Rebalancing</t>
  </si>
  <si>
    <t>Behavioral Finance "coaching"</t>
  </si>
  <si>
    <t>Robo-Advisor (Wealthfront, Betterment, etc.)</t>
  </si>
  <si>
    <t>Sommers Financial Management</t>
  </si>
  <si>
    <t>Investment Portfolio Value</t>
  </si>
  <si>
    <t>Annual Value Received:</t>
  </si>
  <si>
    <t>Annual Fees:</t>
  </si>
  <si>
    <t>Net Benefit Per Year:</t>
  </si>
  <si>
    <t>Understanding Your Life</t>
  </si>
  <si>
    <t>Yes</t>
  </si>
  <si>
    <t>No</t>
  </si>
  <si>
    <t>Tax Management (loss harvesting)</t>
  </si>
  <si>
    <t>Goal-Relative Optimization</t>
  </si>
  <si>
    <t>Savings &amp; Withdrawal Guidance</t>
  </si>
  <si>
    <t>Staying On Track</t>
  </si>
  <si>
    <t>How many hours per month</t>
  </si>
  <si>
    <t xml:space="preserve">do you spend on investments </t>
  </si>
  <si>
    <t>&amp; financial planning.</t>
  </si>
  <si>
    <t>Value of one hour of your Time</t>
  </si>
  <si>
    <t>Do you need Tax Prep Services?</t>
  </si>
  <si>
    <t>Do you need Estate Plan Documents?</t>
  </si>
  <si>
    <t>Based on academic studies done by Merrill Lynch, Morningstar, and Vanguard</t>
  </si>
  <si>
    <t>"Advisor Alpha" or "Advisor Gamma" can be calculated in terms of % of portfolio.</t>
  </si>
  <si>
    <t>Traditional Fee-Only RIA ($500,000 minimum)</t>
  </si>
  <si>
    <t>How much value do advisors add to a typical investor's net worth?</t>
  </si>
  <si>
    <t>Is there a benefit to using my bank to help me plan and invest - or what about</t>
  </si>
  <si>
    <t xml:space="preserve">a Robo-Advisor like Betterment? </t>
  </si>
  <si>
    <t>Enter your information above, and see the projected value added by each type</t>
  </si>
  <si>
    <t>of financial service.</t>
  </si>
  <si>
    <t>Your Financial Strategy</t>
  </si>
  <si>
    <t>Big Bank/ Brokerage (EJ, Morgan Stanley)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</si>
</sst>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/>
    <xf numFmtId="44" fontId="0" fillId="0" borderId="0" xfId="2" applyFont="1"/>
    <xf numFmtId="164" fontId="0" fillId="0" borderId="0" xfId="2" applyNumberFormat="1" applyFont="1"/>
    <xf numFmtId="164" fontId="5" fillId="0" borderId="0" xfId="2" applyNumberFormat="1" applyFont="1"/>
    <xf numFmtId="0" fontId="6" fillId="0" borderId="0" xfId="0" applyFont="1"/>
    <xf numFmtId="164" fontId="6" fillId="0" borderId="0" xfId="2" applyNumberFormat="1" applyFont="1"/>
    <xf numFmtId="0" fontId="4" fillId="0" borderId="2" xfId="0" applyFont="1" applyBorder="1"/>
    <xf numFmtId="164" fontId="3" fillId="0" borderId="0" xfId="2" applyNumberFormat="1" applyFont="1"/>
    <xf numFmtId="38" fontId="4" fillId="0" borderId="2" xfId="1" applyNumberFormat="1" applyFont="1" applyBorder="1"/>
    <xf numFmtId="0" fontId="7" fillId="0" borderId="0" xfId="0" applyFont="1"/>
    <xf numFmtId="165" fontId="2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center"/>
    </xf>
    <xf numFmtId="165" fontId="9" fillId="0" borderId="0" xfId="3" applyNumberFormat="1" applyFont="1" applyAlignment="1">
      <alignment horizontal="center"/>
    </xf>
    <xf numFmtId="0" fontId="10" fillId="0" borderId="0" xfId="0" applyFont="1"/>
    <xf numFmtId="164" fontId="3" fillId="2" borderId="1" xfId="2" applyNumberFormat="1" applyFont="1" applyFill="1" applyBorder="1" applyAlignment="1" applyProtection="1">
      <alignment horizontal="center"/>
      <protection locked="0"/>
    </xf>
    <xf numFmtId="37" fontId="3" fillId="2" borderId="1" xfId="1" applyNumberFormat="1" applyFont="1" applyFill="1" applyBorder="1" applyAlignment="1" applyProtection="1">
      <alignment horizontal="center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I12" sqref="I12"/>
    </sheetView>
  </sheetViews>
  <sheetFormatPr defaultRowHeight="14.4" x14ac:dyDescent="0.3"/>
  <cols>
    <col min="1" max="1" width="5.21875" customWidth="1"/>
    <col min="2" max="2" width="9.5546875" customWidth="1"/>
    <col min="3" max="3" width="20.77734375" customWidth="1"/>
    <col min="4" max="7" width="12.77734375" customWidth="1"/>
  </cols>
  <sheetData>
    <row r="1" spans="1:7" x14ac:dyDescent="0.3">
      <c r="A1" s="17"/>
      <c r="B1" s="17"/>
      <c r="C1" t="s">
        <v>7</v>
      </c>
      <c r="E1" s="18"/>
      <c r="F1" t="s">
        <v>18</v>
      </c>
    </row>
    <row r="2" spans="1:7" x14ac:dyDescent="0.3">
      <c r="A2" s="17"/>
      <c r="B2" s="17"/>
      <c r="C2" t="s">
        <v>21</v>
      </c>
      <c r="F2" t="s">
        <v>19</v>
      </c>
    </row>
    <row r="3" spans="1:7" x14ac:dyDescent="0.3">
      <c r="A3" s="19"/>
      <c r="B3" s="19"/>
      <c r="C3" t="s">
        <v>22</v>
      </c>
      <c r="F3" t="s">
        <v>20</v>
      </c>
    </row>
    <row r="4" spans="1:7" x14ac:dyDescent="0.3">
      <c r="A4" s="19"/>
      <c r="B4" s="19"/>
      <c r="C4" t="s">
        <v>23</v>
      </c>
    </row>
    <row r="5" spans="1:7" ht="57.6" x14ac:dyDescent="0.3">
      <c r="D5" s="1" t="s">
        <v>6</v>
      </c>
      <c r="E5" s="1" t="s">
        <v>5</v>
      </c>
      <c r="F5" s="1" t="s">
        <v>26</v>
      </c>
      <c r="G5" s="1" t="s">
        <v>33</v>
      </c>
    </row>
    <row r="6" spans="1:7" x14ac:dyDescent="0.3">
      <c r="A6" s="2" t="s">
        <v>11</v>
      </c>
    </row>
    <row r="7" spans="1:7" x14ac:dyDescent="0.3">
      <c r="B7" t="s">
        <v>0</v>
      </c>
      <c r="D7" s="5" t="str">
        <f>IF($A$2="", "", IF($E$1="", 24*$A$2, $A$2*$E$1*12))</f>
        <v/>
      </c>
      <c r="E7" s="5" t="str">
        <f>IF($A$2="", "", IF($E$1="", 24*$A$2, $A$2*$E$1*12))</f>
        <v/>
      </c>
      <c r="F7" s="5" t="str">
        <f>IF($A$2="", "", IF($E$1="", 24*$A$2, $A$2*$E$1*12))</f>
        <v/>
      </c>
      <c r="G7" s="5" t="str">
        <f>IF($A$2="", "", IF($E$1="", 24*$A$2, $A$2*$E$1*12))</f>
        <v/>
      </c>
    </row>
    <row r="8" spans="1:7" x14ac:dyDescent="0.3">
      <c r="B8" t="s">
        <v>1</v>
      </c>
      <c r="D8" s="5">
        <f>0.0019*$A$1</f>
        <v>0</v>
      </c>
      <c r="E8" s="5">
        <f t="shared" ref="E8:G8" si="0">0.0019*$A$1</f>
        <v>0</v>
      </c>
      <c r="F8" s="5">
        <f t="shared" si="0"/>
        <v>0</v>
      </c>
      <c r="G8" s="5">
        <f t="shared" si="0"/>
        <v>0</v>
      </c>
    </row>
    <row r="9" spans="1:7" x14ac:dyDescent="0.3">
      <c r="B9" t="s">
        <v>4</v>
      </c>
      <c r="D9" s="5">
        <f>$A$1*0.01</f>
        <v>0</v>
      </c>
      <c r="E9" s="5">
        <f>$A$1*0.01/2</f>
        <v>0</v>
      </c>
      <c r="F9" s="5">
        <f t="shared" ref="F9" si="1">$A$1*0.01</f>
        <v>0</v>
      </c>
      <c r="G9" s="5">
        <v>0</v>
      </c>
    </row>
    <row r="10" spans="1:7" x14ac:dyDescent="0.3">
      <c r="B10" t="s">
        <v>14</v>
      </c>
      <c r="D10" s="5">
        <f>0.005*$A$1</f>
        <v>0</v>
      </c>
      <c r="E10" s="5">
        <f t="shared" ref="E10:F10" si="2">0.005*$A$1</f>
        <v>0</v>
      </c>
      <c r="F10" s="5">
        <f t="shared" si="2"/>
        <v>0</v>
      </c>
      <c r="G10" s="5">
        <v>0</v>
      </c>
    </row>
    <row r="11" spans="1:7" x14ac:dyDescent="0.3">
      <c r="A11" s="2" t="s">
        <v>32</v>
      </c>
      <c r="D11" s="5"/>
      <c r="E11" s="5"/>
      <c r="F11" s="5"/>
      <c r="G11" s="5"/>
    </row>
    <row r="12" spans="1:7" x14ac:dyDescent="0.3">
      <c r="B12" t="s">
        <v>15</v>
      </c>
      <c r="D12" s="5">
        <f>0.0012*$A$1</f>
        <v>0</v>
      </c>
      <c r="E12" s="5">
        <f>0.0012*$A$1/2</f>
        <v>0</v>
      </c>
      <c r="F12" s="5">
        <f t="shared" ref="F12" si="3">0.0012*$A$1</f>
        <v>0</v>
      </c>
      <c r="G12" s="5">
        <v>0</v>
      </c>
    </row>
    <row r="13" spans="1:7" x14ac:dyDescent="0.3">
      <c r="B13" t="s">
        <v>2</v>
      </c>
      <c r="D13" s="5">
        <f>$A$1*0.0033</f>
        <v>0</v>
      </c>
      <c r="E13" s="5">
        <v>0</v>
      </c>
      <c r="F13" s="5">
        <f>$A$1*0.0033</f>
        <v>0</v>
      </c>
      <c r="G13" s="5">
        <v>0</v>
      </c>
    </row>
    <row r="14" spans="1:7" x14ac:dyDescent="0.3">
      <c r="B14" t="s">
        <v>16</v>
      </c>
      <c r="D14" s="5">
        <f>$A$1*0.007</f>
        <v>0</v>
      </c>
      <c r="E14" s="5">
        <v>0</v>
      </c>
      <c r="F14" s="5">
        <f>$A$1*0.007</f>
        <v>0</v>
      </c>
      <c r="G14" s="5">
        <v>0</v>
      </c>
    </row>
    <row r="15" spans="1:7" s="2" customFormat="1" x14ac:dyDescent="0.3">
      <c r="A15" s="2" t="s">
        <v>17</v>
      </c>
      <c r="D15" s="10"/>
      <c r="E15" s="10"/>
      <c r="F15" s="10"/>
      <c r="G15" s="10"/>
    </row>
    <row r="16" spans="1:7" x14ac:dyDescent="0.3">
      <c r="B16" t="s">
        <v>3</v>
      </c>
      <c r="D16" s="5">
        <f>0.0026*$A$1</f>
        <v>0</v>
      </c>
      <c r="E16" s="5">
        <f t="shared" ref="E16:F16" si="4">0.0026*$A$1</f>
        <v>0</v>
      </c>
      <c r="F16" s="5">
        <f t="shared" si="4"/>
        <v>0</v>
      </c>
      <c r="G16" s="5">
        <v>0</v>
      </c>
    </row>
    <row r="17" spans="1:7" x14ac:dyDescent="0.3">
      <c r="D17" s="5"/>
      <c r="E17" s="5"/>
      <c r="F17" s="5"/>
      <c r="G17" s="5"/>
    </row>
    <row r="18" spans="1:7" x14ac:dyDescent="0.3">
      <c r="C18" s="7" t="s">
        <v>8</v>
      </c>
      <c r="D18" s="8">
        <f>SUM(D7:D16)</f>
        <v>0</v>
      </c>
      <c r="E18" s="8">
        <f>SUM(E7:E16)</f>
        <v>0</v>
      </c>
      <c r="F18" s="8">
        <f>SUM(F7:F16)</f>
        <v>0</v>
      </c>
      <c r="G18" s="8">
        <f>SUM(G7:G16)</f>
        <v>0</v>
      </c>
    </row>
    <row r="19" spans="1:7" x14ac:dyDescent="0.3">
      <c r="D19" s="15" t="str">
        <f>IF($A$1="", "", D18/$A$1)</f>
        <v/>
      </c>
      <c r="E19" s="15" t="str">
        <f t="shared" ref="E19:G19" si="5">IF($A$1="", "", E18/$A$1)</f>
        <v/>
      </c>
      <c r="F19" s="15" t="str">
        <f t="shared" si="5"/>
        <v/>
      </c>
      <c r="G19" s="15" t="str">
        <f t="shared" si="5"/>
        <v/>
      </c>
    </row>
    <row r="20" spans="1:7" x14ac:dyDescent="0.3">
      <c r="C20" s="3" t="s">
        <v>9</v>
      </c>
      <c r="D20" s="6">
        <f>IF(A1&gt;5000000, (0.002*(A1-5000000))+28500, IF(A1&gt;3000000, 20500+(0.004*(A1-3000000)), IF(A1&gt;1000000, 8500+(0.006*(A1-1000000)), IF(A1&gt;250000, 2500+((A1-250000)*0.008), A1*0.01))))</f>
        <v>0</v>
      </c>
      <c r="E20" s="6">
        <f>A1*0.003</f>
        <v>0</v>
      </c>
      <c r="F20" s="6">
        <f>IF(A1="", 0, IF(A1&lt;500000, 5000, A1*0.01))</f>
        <v>0</v>
      </c>
      <c r="G20" s="6">
        <f>A1*0.0135</f>
        <v>0</v>
      </c>
    </row>
    <row r="21" spans="1:7" x14ac:dyDescent="0.3">
      <c r="D21" s="13" t="str">
        <f>IF($A$1="", "", D20/$A$1)</f>
        <v/>
      </c>
      <c r="E21" s="13" t="str">
        <f t="shared" ref="E21:G21" si="6">IF($A$1="", "", E20/$A$1)</f>
        <v/>
      </c>
      <c r="F21" s="13" t="str">
        <f t="shared" si="6"/>
        <v/>
      </c>
      <c r="G21" s="13" t="str">
        <f t="shared" si="6"/>
        <v/>
      </c>
    </row>
    <row r="22" spans="1:7" ht="15" thickBot="1" x14ac:dyDescent="0.35">
      <c r="C22" s="9" t="s">
        <v>10</v>
      </c>
      <c r="D22" s="11">
        <f>D18-D20</f>
        <v>0</v>
      </c>
      <c r="E22" s="11">
        <f t="shared" ref="E22:G22" si="7">E18-E20</f>
        <v>0</v>
      </c>
      <c r="F22" s="11">
        <f t="shared" si="7"/>
        <v>0</v>
      </c>
      <c r="G22" s="11">
        <f t="shared" si="7"/>
        <v>0</v>
      </c>
    </row>
    <row r="23" spans="1:7" ht="15" thickTop="1" x14ac:dyDescent="0.3">
      <c r="C23" s="12"/>
      <c r="D23" s="14" t="str">
        <f>IF($A$1="", "", D22/$A$1)</f>
        <v/>
      </c>
      <c r="E23" s="14" t="str">
        <f t="shared" ref="E23:G23" si="8">IF($A$1="", "", E22/$A$1)</f>
        <v/>
      </c>
      <c r="F23" s="14" t="str">
        <f t="shared" si="8"/>
        <v/>
      </c>
      <c r="G23" s="14" t="str">
        <f t="shared" si="8"/>
        <v/>
      </c>
    </row>
    <row r="25" spans="1:7" ht="18" x14ac:dyDescent="0.35">
      <c r="A25" s="16" t="s">
        <v>27</v>
      </c>
    </row>
    <row r="26" spans="1:7" ht="18" x14ac:dyDescent="0.35">
      <c r="A26" s="16"/>
      <c r="C26" s="5"/>
      <c r="D26" s="5"/>
    </row>
    <row r="27" spans="1:7" ht="18" x14ac:dyDescent="0.35">
      <c r="A27" s="16" t="s">
        <v>28</v>
      </c>
      <c r="C27" s="5"/>
      <c r="D27" s="5"/>
    </row>
    <row r="28" spans="1:7" ht="18" x14ac:dyDescent="0.35">
      <c r="A28" s="16" t="s">
        <v>29</v>
      </c>
      <c r="C28" s="5"/>
      <c r="D28" s="5"/>
    </row>
    <row r="29" spans="1:7" ht="18" x14ac:dyDescent="0.35">
      <c r="A29" s="16"/>
      <c r="C29" s="5"/>
      <c r="D29" s="5"/>
    </row>
    <row r="30" spans="1:7" ht="18" x14ac:dyDescent="0.35">
      <c r="A30" s="16" t="s">
        <v>24</v>
      </c>
      <c r="C30" s="4"/>
      <c r="D30" s="4"/>
    </row>
    <row r="31" spans="1:7" ht="18" x14ac:dyDescent="0.35">
      <c r="A31" s="16" t="s">
        <v>25</v>
      </c>
      <c r="C31" s="4"/>
      <c r="D31" s="4"/>
    </row>
    <row r="32" spans="1:7" ht="18" x14ac:dyDescent="0.35">
      <c r="B32" s="16"/>
    </row>
    <row r="33" spans="1:2" ht="18" x14ac:dyDescent="0.35">
      <c r="A33" s="16" t="s">
        <v>30</v>
      </c>
      <c r="B33" s="16"/>
    </row>
    <row r="34" spans="1:2" ht="18" x14ac:dyDescent="0.35">
      <c r="A34" s="16" t="s">
        <v>31</v>
      </c>
      <c r="B34" s="16"/>
    </row>
    <row r="35" spans="1:2" ht="18" x14ac:dyDescent="0.35">
      <c r="B35" s="16"/>
    </row>
    <row r="36" spans="1:2" ht="18" x14ac:dyDescent="0.35">
      <c r="B36" s="16"/>
    </row>
    <row r="43" spans="1:2" x14ac:dyDescent="0.3">
      <c r="A43" t="s">
        <v>12</v>
      </c>
    </row>
    <row r="44" spans="1:2" x14ac:dyDescent="0.3">
      <c r="A44" t="s">
        <v>13</v>
      </c>
    </row>
  </sheetData>
  <sheetProtection algorithmName="SHA-512" hashValue="uniNB7ZobL+GoTcqAZcGkPtk10Qijfawp5GyxejkA12MP9DVB4pHbeqjFqBnSrTxOuZ4++j4rcXFPsCrI7VZbg==" saltValue="5w7+bZrc7itCz79AeuJabQ==" spinCount="100000" sheet="1" objects="1" scenarios="1"/>
  <mergeCells count="4">
    <mergeCell ref="A1:B1"/>
    <mergeCell ref="A2:B2"/>
    <mergeCell ref="A3:B3"/>
    <mergeCell ref="A4:B4"/>
  </mergeCells>
  <dataValidations count="4">
    <dataValidation type="list" allowBlank="1" showInputMessage="1" showErrorMessage="1" sqref="A3:A4">
      <formula1>$A$43:$A$44</formula1>
    </dataValidation>
    <dataValidation type="decimal" allowBlank="1" showInputMessage="1" showErrorMessage="1" sqref="E1">
      <formula1>0</formula1>
      <formula2>240</formula2>
    </dataValidation>
    <dataValidation type="decimal" allowBlank="1" showInputMessage="1" showErrorMessage="1" sqref="A1:B1">
      <formula1>0</formula1>
      <formula2>1000000000</formula2>
    </dataValidation>
    <dataValidation type="decimal" allowBlank="1" showInputMessage="1" showErrorMessage="1" sqref="A2:B2">
      <formula1>0</formula1>
      <formula2>3000</formula2>
    </dataValidation>
  </dataValidations>
  <pageMargins left="0.7" right="0.7" top="1.2749999999999999" bottom="0.75" header="0.3" footer="0.3"/>
  <pageSetup orientation="portrait" verticalDpi="0" r:id="rId1"/>
  <headerFooter>
    <oddHeader>&amp;L&amp;10&amp;G</oddHeader>
    <oddFooter>&amp;LOregon: (503) 397-1545&amp;Cwww.SommersFinancial.com&amp;RArizona: (520) 328-8279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Sommers</dc:creator>
  <cp:lastModifiedBy>Adam Sommers</cp:lastModifiedBy>
  <cp:lastPrinted>2021-09-07T16:20:28Z</cp:lastPrinted>
  <dcterms:created xsi:type="dcterms:W3CDTF">2021-09-03T20:10:47Z</dcterms:created>
  <dcterms:modified xsi:type="dcterms:W3CDTF">2021-09-07T16:20:49Z</dcterms:modified>
</cp:coreProperties>
</file>