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chael DeCosta Clients\Worksheets_Forms\"/>
    </mc:Choice>
  </mc:AlternateContent>
  <xr:revisionPtr revIDLastSave="0" documentId="13_ncr:1_{AA727FD5-FD28-4D63-B861-73925D3B3811}" xr6:coauthVersionLast="47" xr6:coauthVersionMax="47" xr10:uidLastSave="{00000000-0000-0000-0000-000000000000}"/>
  <bookViews>
    <workbookView xWindow="-120" yWindow="-120" windowWidth="29040" windowHeight="15840" xr2:uid="{99B82FC4-43A8-4600-8566-63FD7BC18F80}"/>
  </bookViews>
  <sheets>
    <sheet name="Budget Worksheet" sheetId="1" r:id="rId1"/>
  </sheets>
  <definedNames>
    <definedName name="_xlnm.Print_Area" localSheetId="0">'Budget Worksheet'!$A$1:$J$67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C13" i="1"/>
  <c r="H8" i="1" s="1"/>
  <c r="E30" i="1"/>
  <c r="J27" i="1"/>
  <c r="J26" i="1"/>
  <c r="J25" i="1"/>
  <c r="J24" i="1"/>
  <c r="J23" i="1"/>
  <c r="J22" i="1"/>
  <c r="J21" i="1"/>
  <c r="J20" i="1"/>
  <c r="J19" i="1"/>
  <c r="J18" i="1"/>
  <c r="J41" i="1"/>
  <c r="J40" i="1"/>
  <c r="J39" i="1"/>
  <c r="J38" i="1"/>
  <c r="J37" i="1"/>
  <c r="J36" i="1"/>
  <c r="J35" i="1"/>
  <c r="J34" i="1"/>
  <c r="J33" i="1"/>
  <c r="J32" i="1"/>
  <c r="J31" i="1"/>
  <c r="D65" i="1"/>
  <c r="C65" i="1"/>
  <c r="C58" i="1"/>
  <c r="D58" i="1"/>
  <c r="D51" i="1"/>
  <c r="C51" i="1"/>
  <c r="D41" i="1"/>
  <c r="C41" i="1"/>
  <c r="H66" i="1"/>
  <c r="G66" i="1"/>
  <c r="H58" i="1"/>
  <c r="H51" i="1"/>
  <c r="H14" i="1" s="1"/>
  <c r="D31" i="1"/>
  <c r="G51" i="1"/>
  <c r="I42" i="1"/>
  <c r="H42" i="1"/>
  <c r="G42" i="1"/>
  <c r="I28" i="1"/>
  <c r="G28" i="1"/>
  <c r="B65" i="1"/>
  <c r="E64" i="1"/>
  <c r="E63" i="1"/>
  <c r="E62" i="1"/>
  <c r="E61" i="1"/>
  <c r="B58" i="1"/>
  <c r="E57" i="1"/>
  <c r="E56" i="1"/>
  <c r="E55" i="1"/>
  <c r="E54" i="1"/>
  <c r="B51" i="1"/>
  <c r="E50" i="1"/>
  <c r="E49" i="1"/>
  <c r="E48" i="1"/>
  <c r="E47" i="1"/>
  <c r="E46" i="1"/>
  <c r="E45" i="1"/>
  <c r="E44" i="1"/>
  <c r="E40" i="1"/>
  <c r="E39" i="1"/>
  <c r="E38" i="1"/>
  <c r="E37" i="1"/>
  <c r="E36" i="1"/>
  <c r="E35" i="1"/>
  <c r="E34" i="1"/>
  <c r="E29" i="1"/>
  <c r="E28" i="1"/>
  <c r="E27" i="1"/>
  <c r="E26" i="1"/>
  <c r="E25" i="1"/>
  <c r="E24" i="1"/>
  <c r="E23" i="1"/>
  <c r="E22" i="1"/>
  <c r="E21" i="1"/>
  <c r="E20" i="1"/>
  <c r="E19" i="1"/>
  <c r="E18" i="1"/>
  <c r="B13" i="1"/>
  <c r="H13" i="1" l="1"/>
  <c r="H15" i="1" s="1"/>
  <c r="C31" i="1"/>
  <c r="E31" i="1" s="1"/>
  <c r="J28" i="1"/>
  <c r="E41" i="1"/>
  <c r="E58" i="1"/>
  <c r="J42" i="1"/>
  <c r="E65" i="1"/>
  <c r="E51" i="1"/>
  <c r="H10" i="1" l="1"/>
  <c r="H11" i="1" s="1"/>
</calcChain>
</file>

<file path=xl/sharedStrings.xml><?xml version="1.0" encoding="utf-8"?>
<sst xmlns="http://schemas.openxmlformats.org/spreadsheetml/2006/main" count="124" uniqueCount="90">
  <si>
    <t>INCOME</t>
  </si>
  <si>
    <t>Budget</t>
  </si>
  <si>
    <t>Actual</t>
  </si>
  <si>
    <t>Difference</t>
  </si>
  <si>
    <t>Wages &amp; Tips</t>
  </si>
  <si>
    <t>Interest Income</t>
  </si>
  <si>
    <t>Dividends</t>
  </si>
  <si>
    <t>HOME EXPENSES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</si>
  <si>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</si>
  <si>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</si>
  <si>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</si>
  <si>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</si>
  <si>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</si>
  <si>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</si>
  <si>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</si>
  <si>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</si>
  <si>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Furnishings/Appliances</t>
  </si>
  <si>
    <t>Lawn/Garden</t>
  </si>
  <si>
    <t>Maintenance/Supplies</t>
  </si>
  <si>
    <t>Improvements</t>
  </si>
  <si>
    <t>Other</t>
  </si>
  <si>
    <t>Total Home Expenses</t>
  </si>
  <si>
    <t>TRANSPORTATION</t>
  </si>
  <si>
    <t>Vehicle Payments</t>
  </si>
  <si>
    <t>Auto Insurance</t>
  </si>
  <si>
    <t>Fuel</t>
  </si>
  <si>
    <t>Bus/Taxi/Train Fare</t>
  </si>
  <si>
    <t>Repairs</t>
  </si>
  <si>
    <t>Registration/License</t>
  </si>
  <si>
    <t>HEALTH</t>
  </si>
  <si>
    <t>Health Insurance</t>
  </si>
  <si>
    <t>Doctor/Dentist</t>
  </si>
  <si>
    <t>Medicine/Drugs</t>
  </si>
  <si>
    <t>Health Club Dues</t>
  </si>
  <si>
    <t>Life Insurance</t>
  </si>
  <si>
    <t>Veterinarian/Pet Care</t>
  </si>
  <si>
    <t>CHARITY/GIFTS</t>
  </si>
  <si>
    <t>Gifts Given</t>
  </si>
  <si>
    <t>Charitable Donations</t>
  </si>
  <si>
    <t>Religious Donations</t>
  </si>
  <si>
    <t>SUBSCRIPTIONS</t>
  </si>
  <si>
    <t>Newspaper</t>
  </si>
  <si>
    <t>Magazines</t>
  </si>
  <si>
    <t>Dues/Memberships</t>
  </si>
  <si>
    <t>DAILY LIVING</t>
  </si>
  <si>
    <t>Groceries</t>
  </si>
  <si>
    <t>Personal Supplies</t>
  </si>
  <si>
    <t>Clothing</t>
  </si>
  <si>
    <t>Cleaning</t>
  </si>
  <si>
    <t>Education/Lessons</t>
  </si>
  <si>
    <t>Dining/Eating Out</t>
  </si>
  <si>
    <t>Salon/Barber</t>
  </si>
  <si>
    <t>Pet Food</t>
  </si>
  <si>
    <t>ENTERTAINMENT</t>
  </si>
  <si>
    <t>Activities</t>
  </si>
  <si>
    <t>Books</t>
  </si>
  <si>
    <t>Games</t>
  </si>
  <si>
    <t>Fun Stuff</t>
  </si>
  <si>
    <t>Hobbies</t>
  </si>
  <si>
    <t>Media</t>
  </si>
  <si>
    <t>Outdoor Recreation</t>
  </si>
  <si>
    <t>Sports</t>
  </si>
  <si>
    <t>Toys/Gadgets</t>
  </si>
  <si>
    <t>Vacation/Travel</t>
  </si>
  <si>
    <t>OBLIGATIONS</t>
  </si>
  <si>
    <t>Credit Cards</t>
  </si>
  <si>
    <t>Other Loans</t>
  </si>
  <si>
    <t>Federal Taxes</t>
  </si>
  <si>
    <t>State/Local Taxes</t>
  </si>
  <si>
    <t>Total Investments/Savings/Cash</t>
  </si>
  <si>
    <t>Home</t>
  </si>
  <si>
    <t>Jewelry</t>
  </si>
  <si>
    <t>Car</t>
  </si>
  <si>
    <t>Home Furnishings</t>
  </si>
  <si>
    <t>ASSETS</t>
  </si>
  <si>
    <t>Budget Summary</t>
  </si>
  <si>
    <t>Income</t>
  </si>
  <si>
    <t>Expenses</t>
  </si>
  <si>
    <t>NET</t>
  </si>
  <si>
    <t>Property Taxes</t>
  </si>
  <si>
    <t>Personal Monthly Budget</t>
  </si>
  <si>
    <t>NET ASSETS</t>
  </si>
  <si>
    <t>INVESTMENTS/SAVINGS/CASH</t>
  </si>
  <si>
    <t>Total ASSETS</t>
  </si>
  <si>
    <t>Total OBLIGATIONS</t>
  </si>
  <si>
    <t>Student Loans</t>
  </si>
  <si>
    <t>Checking/Savings Account</t>
  </si>
  <si>
    <t>401K/403B</t>
  </si>
  <si>
    <t>IRA Accounts</t>
  </si>
  <si>
    <t>Brokerage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</si>
</sst>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double">
        <color theme="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43" fontId="5" fillId="0" borderId="0" xfId="1" applyFont="1" applyFill="1" applyBorder="1"/>
    <xf numFmtId="0" fontId="5" fillId="0" borderId="0" xfId="0" applyFont="1" applyAlignment="1">
      <alignment horizontal="right" indent="1"/>
    </xf>
    <xf numFmtId="4" fontId="5" fillId="0" borderId="0" xfId="0" applyNumberFormat="1" applyFont="1"/>
    <xf numFmtId="43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2" xfId="1" applyNumberFormat="1" applyFont="1" applyFill="1" applyBorder="1"/>
    <xf numFmtId="43" fontId="5" fillId="0" borderId="0" xfId="0" applyNumberFormat="1" applyFont="1" applyFill="1" applyBorder="1"/>
    <xf numFmtId="43" fontId="5" fillId="0" borderId="1" xfId="0" applyNumberFormat="1" applyFont="1" applyFill="1" applyBorder="1"/>
    <xf numFmtId="0" fontId="5" fillId="0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7" fillId="2" borderId="0" xfId="0" applyFont="1" applyFill="1"/>
    <xf numFmtId="43" fontId="8" fillId="2" borderId="0" xfId="0" applyNumberFormat="1" applyFont="1" applyFill="1" applyAlignment="1">
      <alignment horizontal="center"/>
    </xf>
    <xf numFmtId="0" fontId="7" fillId="0" borderId="0" xfId="0" applyFont="1"/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6" fillId="3" borderId="3" xfId="0" applyNumberFormat="1" applyFont="1" applyFill="1" applyBorder="1"/>
    <xf numFmtId="0" fontId="7" fillId="6" borderId="0" xfId="0" applyFont="1" applyFill="1"/>
    <xf numFmtId="43" fontId="8" fillId="6" borderId="0" xfId="0" applyNumberFormat="1" applyFont="1" applyFill="1" applyAlignment="1">
      <alignment horizontal="center"/>
    </xf>
    <xf numFmtId="0" fontId="3" fillId="5" borderId="0" xfId="0" applyFont="1" applyFill="1"/>
    <xf numFmtId="43" fontId="4" fillId="5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quotePrefix="1" applyFont="1"/>
    <xf numFmtId="164" fontId="5" fillId="0" borderId="1" xfId="1" applyNumberFormat="1" applyFont="1" applyBorder="1"/>
    <xf numFmtId="164" fontId="6" fillId="3" borderId="3" xfId="0" applyNumberFormat="1" applyFont="1" applyFill="1" applyBorder="1"/>
    <xf numFmtId="164" fontId="5" fillId="0" borderId="1" xfId="1" applyNumberFormat="1" applyFont="1" applyFill="1" applyBorder="1"/>
    <xf numFmtId="164" fontId="5" fillId="0" borderId="0" xfId="1" applyNumberFormat="1" applyFont="1" applyFill="1" applyBorder="1"/>
    <xf numFmtId="3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3" fontId="5" fillId="0" borderId="2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32">
    <dxf>
      <font>
        <sz val="10"/>
        <color auto="1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solid">
          <fgColor indexed="64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55"/>
        </top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right style="thin">
          <color indexed="55"/>
        </right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color theme="0"/>
        <name val="Calibri Light"/>
        <family val="2"/>
        <scheme val="major"/>
      </font>
      <fill>
        <patternFill patternType="solid">
          <fgColor indexed="64"/>
          <bgColor rgb="FF00B050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2055E67-34A2-4A6F-B533-333026402330}">
      <tableStyleElement type="wholeTable" dxfId="131"/>
      <tableStyleElement type="headerRow" dxfId="130"/>
      <tableStyleElement type="totalRow" dxfId="129"/>
      <tableStyleElement type="firstColumn" dxfId="128"/>
      <tableStyleElement type="lastColumn" dxfId="127"/>
    </tableStyle>
    <tableStyle name="V42_IncomeTable" pivot="0" count="5" xr9:uid="{9F680E53-7C2F-4F37-9DFB-02A17272C5EF}">
      <tableStyleElement type="wholeTable" dxfId="126"/>
      <tableStyleElement type="headerRow" dxfId="125"/>
      <tableStyleElement type="totalRow" dxfId="124"/>
      <tableStyleElement type="firstColumn" dxfId="123"/>
      <tableStyleElement type="lastColumn" dxfId="1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152400</xdr:rowOff>
    </xdr:from>
    <xdr:to>
      <xdr:col>9</xdr:col>
      <xdr:colOff>323850</xdr:colOff>
      <xdr:row>4</xdr:row>
      <xdr:rowOff>56479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E3978D-E886-4B47-A82D-3E77FEC88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152400"/>
          <a:ext cx="3257550" cy="8089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C803B0-3DDC-4246-9B7D-0816DAFD63E3}" name="Table2" displayName="Table2" ref="B7:C13" totalsRowCount="1" headerRowDxfId="121" dataDxfId="119" headerRowBorderDxfId="120" tableBorderDxfId="118">
  <tableColumns count="2">
    <tableColumn id="1" xr3:uid="{6AAC094F-955E-4CAF-B5AC-6242DA768577}" name="INCOME" totalsRowFunction="custom" totalsRowDxfId="33">
      <totalsRowFormula>"Total " &amp; Table2[[#Headers],[INCOME]]</totalsRowFormula>
    </tableColumn>
    <tableColumn id="2" xr3:uid="{8095A58F-7FFD-45D6-9175-E5246DBF88A0}" name="Actual" totalsRowFunction="custom" dataDxfId="0" totalsRowDxfId="32" dataCellStyle="Comma">
      <totalsRowFormula>SUM(Table2[Actual])</totalsRowFormula>
    </tableColumn>
  </tableColumns>
  <tableStyleInfo name="V42_IncomeTable"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81D6C37-56E9-46B2-977E-2F0039B0F2D4}" name="Table1512" displayName="Table1512" ref="G60:H66" totalsRowCount="1" dataDxfId="52" headerRowBorderDxfId="53" tableBorderDxfId="51">
  <tableColumns count="2">
    <tableColumn id="1" xr3:uid="{489217B7-35DF-4611-96B6-73B845327171}" name="ASSETS" totalsRowFunction="custom" dataDxfId="50" totalsRowDxfId="49">
      <totalsRowFormula>"Total " &amp; Table1512[[#Headers],[ASSETS]]</totalsRowFormula>
    </tableColumn>
    <tableColumn id="2" xr3:uid="{517601A5-EB97-4C33-AE6E-D00079916FEF}" name="Actual" totalsRowFunction="custom" dataDxfId="48" totalsRowDxfId="47" dataCellStyle="Comma">
      <totalsRowFormula>SUM(Table1512[Actual])</totalsRowFormula>
    </tableColumn>
  </tableColumns>
  <tableStyleInfo name="V42_ExpenseTable" showFirstColumn="0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DDFF427-65D5-4D1D-BB32-7467107A07A3}" name="Table8" displayName="Table8" ref="G53:H58" totalsRowCount="1" headerRowDxfId="46" dataDxfId="44" headerRowBorderDxfId="45" tableBorderDxfId="43">
  <tableColumns count="2">
    <tableColumn id="1" xr3:uid="{20F70736-F306-4AAF-B6B6-2F6C34E07711}" name="INVESTMENTS/SAVINGS/CASH" totalsRowLabel="Total Investments/Savings/Cash" dataDxfId="42" totalsRowDxfId="6"/>
    <tableColumn id="2" xr3:uid="{AED14B34-2246-4CF6-A74E-EC244E8A7D37}" name="Actual" totalsRowFunction="custom" dataDxfId="7" totalsRowDxfId="5" dataCellStyle="Comma">
      <totalsRowFormula>SUM(Table8[Actual])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871232-7946-4533-A7F7-19250ACC8986}" name="Table5" displayName="Table5" ref="B17:E31" totalsRowCount="1" headerRowDxfId="117" dataDxfId="115" headerRowBorderDxfId="116" tableBorderDxfId="114">
  <tableColumns count="4">
    <tableColumn id="1" xr3:uid="{F55FB5D5-7CE4-4371-8CFA-1CDFEA22D6FD}" name="HOME EXPENSES" totalsRowLabel="Total Home Expenses" dataDxfId="113" totalsRowDxfId="30"/>
    <tableColumn id="2" xr3:uid="{D75B970E-42DE-4FA3-91AB-124D9A29BC9E}" name="Actual" totalsRowFunction="custom" dataDxfId="31" totalsRowDxfId="29" dataCellStyle="Comma">
      <totalsRowFormula>SUM(C18:C30)</totalsRowFormula>
    </tableColumn>
    <tableColumn id="3" xr3:uid="{BC307785-7979-415D-8DB7-1D550007B132}" name="Budget" totalsRowFunction="custom" dataDxfId="112" totalsRowDxfId="28" dataCellStyle="Comma">
      <totalsRowFormula>SUM(D18:D30)</totalsRowFormula>
    </tableColumn>
    <tableColumn id="4" xr3:uid="{1E432EE8-7D03-4E8C-AA12-350AF296FDE9}" name="Difference" totalsRowFunction="custom" dataDxfId="111" totalsRowDxfId="27" dataCellStyle="Comma">
      <calculatedColumnFormula>C18-D18</calculatedColumnFormula>
      <totalsRowFormula>C31-D31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610600-220B-4FDE-88FA-1378B5C86A64}" name="Table15" displayName="Table15" ref="B60:E65" totalsRowCount="1" headerRowDxfId="110" dataDxfId="108" headerRowBorderDxfId="109" tableBorderDxfId="107">
  <tableColumns count="4">
    <tableColumn id="1" xr3:uid="{F479393E-5920-43F4-815D-B20BD2A272E7}" name="SUBSCRIPTIONS" totalsRowFunction="custom" dataDxfId="106" totalsRowDxfId="105">
      <totalsRowFormula>"Total " &amp; Table15[[#Headers],[SUBSCRIPTIONS]]</totalsRowFormula>
    </tableColumn>
    <tableColumn id="2" xr3:uid="{74B1F4AA-5C94-4E1E-AFEF-5B7445AEF694}" name="Actual" totalsRowFunction="custom" dataDxfId="104" totalsRowDxfId="103" dataCellStyle="Comma">
      <totalsRowFormula>SUM(Table15[Actual])</totalsRowFormula>
    </tableColumn>
    <tableColumn id="3" xr3:uid="{4A4262BB-0A6F-4E39-BEDE-96F38AEAAD40}" name="Budget" totalsRowFunction="custom" dataDxfId="102" totalsRowDxfId="101" dataCellStyle="Comma">
      <totalsRowFormula>SUM(Table15[Budget])</totalsRowFormula>
    </tableColumn>
    <tableColumn id="4" xr3:uid="{8FA01D93-C4A8-4154-B65F-FD2C0BBFF9E2}" name="Difference" totalsRowFunction="custom" dataDxfId="100" totalsRowDxfId="99" dataCellStyle="Comma">
      <calculatedColumnFormula>C61-D61</calculatedColumnFormula>
      <totalsRowFormula>C65-D65</totalsRowFormula>
    </tableColumn>
  </tableColumns>
  <tableStyleInfo name="V42_ExpenseTable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BA38E2-7BBB-4389-82BF-578AB3D1EDC4}" name="Table19" displayName="Table19" ref="B53:E58" totalsRowCount="1" headerRowDxfId="98" dataDxfId="96" headerRowBorderDxfId="97" tableBorderDxfId="95">
  <tableColumns count="4">
    <tableColumn id="1" xr3:uid="{55A73338-7B50-4F11-A98E-E01795927836}" name="CHARITY/GIFTS" totalsRowFunction="custom" dataDxfId="94" totalsRowDxfId="93">
      <totalsRowFormula>"Total " &amp; Table19[[#Headers],[CHARITY/GIFTS]]</totalsRowFormula>
    </tableColumn>
    <tableColumn id="2" xr3:uid="{B9C02260-B789-423F-AC68-FBCA7D0527DE}" name="Actual" totalsRowFunction="custom" dataDxfId="92" totalsRowDxfId="91" dataCellStyle="Comma">
      <totalsRowFormula>SUM(Table19[Actual])</totalsRowFormula>
    </tableColumn>
    <tableColumn id="3" xr3:uid="{0F1314D9-08E3-4730-BD4D-8035EC7AFD48}" name="Budget" totalsRowFunction="custom" dataDxfId="90" totalsRowDxfId="89" dataCellStyle="Comma">
      <totalsRowFormula>SUM(Table19[Budget])</totalsRowFormula>
    </tableColumn>
    <tableColumn id="4" xr3:uid="{E1D271E3-5DAD-44A0-82A5-488107EBFF7B}" name="Difference" totalsRowFunction="custom" dataDxfId="88" totalsRowDxfId="87" dataCellStyle="Comma">
      <calculatedColumnFormula>C54-D54</calculatedColumnFormula>
      <totalsRowFormula>C58-D58</totalsRowFormula>
    </tableColumn>
  </tableColumns>
  <tableStyleInfo name="V42_ExpenseTable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9E3EDE-7DE4-4879-83A5-44DF8DDCDFAB}" name="Table20" displayName="Table20" ref="B33:E41" totalsRowCount="1" headerRowDxfId="86" dataDxfId="84" totalsRowDxfId="82" headerRowBorderDxfId="85" tableBorderDxfId="83">
  <tableColumns count="4">
    <tableColumn id="1" xr3:uid="{E25B7C95-2769-44BE-9137-C72DB8C49ACC}" name="TRANSPORTATION" totalsRowLabel="Total Home Expenses" dataDxfId="81" totalsRowDxfId="25"/>
    <tableColumn id="2" xr3:uid="{47585BE8-BD25-47A3-B47C-2A720EFF396A}" name="Actual" totalsRowFunction="custom" dataDxfId="26" totalsRowDxfId="24" dataCellStyle="Comma">
      <totalsRowFormula>SUM(Table20[Actual])</totalsRowFormula>
    </tableColumn>
    <tableColumn id="3" xr3:uid="{A2EE22DA-E9F7-4EED-BB70-7191DA69CFAD}" name="Budget" totalsRowFunction="custom" dataDxfId="80" totalsRowDxfId="23" dataCellStyle="Comma">
      <totalsRowFormula>SUM(Table20[Budget])</totalsRowFormula>
    </tableColumn>
    <tableColumn id="4" xr3:uid="{89E6E72E-644C-4AED-B38C-5101A3B22C0E}" name="Difference" totalsRowFunction="custom" dataDxfId="79" totalsRowDxfId="22" dataCellStyle="Comma">
      <calculatedColumnFormula>C34-D34</calculatedColumnFormula>
      <totalsRowFormula>C41-D41</totalsRowFormula>
    </tableColumn>
  </tableColumns>
  <tableStyleInfo name="V42_ExpenseTable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08AD1B-58BE-4609-98BE-7BCE259CC604}" name="Table21" displayName="Table21" ref="B43:E51" totalsRowCount="1" headerRowDxfId="78" dataDxfId="76" headerRowBorderDxfId="77" tableBorderDxfId="75">
  <tableColumns count="4">
    <tableColumn id="1" xr3:uid="{34484F64-1D5A-4CCE-AE85-2FC22E02C5F6}" name="HEALTH" totalsRowFunction="custom" dataDxfId="74" totalsRowDxfId="4">
      <totalsRowFormula>"Total " &amp; Table21[[#Headers],[HEALTH]]</totalsRowFormula>
    </tableColumn>
    <tableColumn id="2" xr3:uid="{B6C91C23-DD59-48AF-B467-CD7C5448C672}" name="Actual" totalsRowFunction="custom" dataDxfId="73" totalsRowDxfId="3" dataCellStyle="Comma">
      <totalsRowFormula>SUM(Table21[Actual])</totalsRowFormula>
    </tableColumn>
    <tableColumn id="3" xr3:uid="{3DDD9674-30AA-4384-BEEB-26240E268A62}" name="Budget" totalsRowFunction="custom" dataDxfId="72" totalsRowDxfId="2" dataCellStyle="Comma">
      <totalsRowFormula>SUM(Table21[Budget])</totalsRowFormula>
    </tableColumn>
    <tableColumn id="4" xr3:uid="{3F465A49-14D5-42E1-9B68-C5260DD30E79}" name="Difference" totalsRowFunction="custom" dataDxfId="71" totalsRowDxfId="1" dataCellStyle="Comma">
      <calculatedColumnFormula>C44-D44</calculatedColumnFormula>
      <totalsRowFormula>C51-D51</totalsRowFormula>
    </tableColumn>
  </tableColumns>
  <tableStyleInfo name="V42_ExpenseTable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A79265-9545-4C77-BA33-6199081C943E}" name="Table6" displayName="Table6" ref="G17:J28" totalsRowCount="1" headerRowDxfId="70" dataDxfId="68" headerRowBorderDxfId="69" tableBorderDxfId="67">
  <tableColumns count="4">
    <tableColumn id="1" xr3:uid="{B34EB7DF-E530-41A4-87FB-EB20D8CF37F9}" name="DAILY LIVING" totalsRowFunction="custom" dataDxfId="66" totalsRowDxfId="14">
      <totalsRowFormula>"Total " &amp; Table6[[#Headers],[DAILY LIVING]]</totalsRowFormula>
    </tableColumn>
    <tableColumn id="2" xr3:uid="{5255730B-EBA5-414A-B247-50271C0C3559}" name="Actual" totalsRowFunction="custom" dataDxfId="15" totalsRowDxfId="13" dataCellStyle="Comma">
      <totalsRowFormula>SUM(Table6[Actual])</totalsRowFormula>
    </tableColumn>
    <tableColumn id="3" xr3:uid="{2A8A6C24-BCCA-41F5-A0F6-21491C389443}" name="Budget" totalsRowFunction="custom" dataDxfId="65" totalsRowDxfId="12" dataCellStyle="Comma">
      <totalsRowFormula>SUBTOTAL(9,Table6[Budget])</totalsRowFormula>
    </tableColumn>
    <tableColumn id="4" xr3:uid="{5FE5DAF1-BBC8-43B0-AB29-25BB2F325E2E}" name="Difference" totalsRowFunction="custom" dataDxfId="64" totalsRowDxfId="11" dataCellStyle="Comma">
      <calculatedColumnFormula>Table6[[#This Row],[Budget]]-Table6[[#This Row],[Actual]]</calculatedColumnFormula>
      <totalsRowFormula>Table6[[#Totals],[Budget]]-Table6[[#Totals],[Actual]]</totalsRowFormula>
    </tableColumn>
  </tableColumns>
  <tableStyleInfo name="V42_ExpenseTable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E2C51AE-48D3-42C5-8908-3EC1E4C6376F}" name="Table7" displayName="Table7" ref="G30:J42" totalsRowCount="1" headerRowDxfId="63" dataDxfId="61" headerRowBorderDxfId="62" tableBorderDxfId="60">
  <tableColumns count="4">
    <tableColumn id="1" xr3:uid="{2553FCFC-BC55-4160-AEDB-BEEBAA3CA5B4}" name="ENTERTAINMENT" totalsRowFunction="custom" dataDxfId="59" totalsRowDxfId="19">
      <totalsRowFormula>"Total " &amp; Table7[[#Headers],[ENTERTAINMENT]]</totalsRowFormula>
    </tableColumn>
    <tableColumn id="2" xr3:uid="{E0F53C03-9883-4B48-859A-8A36D4AE7107}" name="Actual" totalsRowFunction="custom" dataDxfId="21" totalsRowDxfId="18" dataCellStyle="Comma">
      <totalsRowFormula>SUBTOTAL(9,Table7[Actual])</totalsRowFormula>
    </tableColumn>
    <tableColumn id="3" xr3:uid="{0D9AE949-6F35-4685-AB24-6F77A6E2B154}" name="Budget" totalsRowFunction="custom" dataDxfId="20" totalsRowDxfId="17" dataCellStyle="Comma">
      <totalsRowFormula>SUBTOTAL(9,Table7[Budget])</totalsRowFormula>
    </tableColumn>
    <tableColumn id="4" xr3:uid="{28F8128F-ED7F-44A8-BFBF-00CE212CE72D}" name="Difference" totalsRowFunction="custom" dataDxfId="58" totalsRowDxfId="16" dataCellStyle="Comma">
      <calculatedColumnFormula>Table7[[#This Row],[Budget]]-Table7[[#This Row],[Actual]]</calculatedColumnFormula>
      <totalsRowFormula>Table7[[#Totals],[Budget]]-Table7[[#Totals],[Actual]]</totalsRowFormula>
    </tableColumn>
  </tableColumns>
  <tableStyleInfo name="V42_ExpenseTable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B3BE98-6F33-49A9-A146-CC5B05D5D10F}" name="Table10" displayName="Table10" ref="G44:H51" totalsRowCount="1" headerRowDxfId="57" dataDxfId="55" headerRowBorderDxfId="56">
  <tableColumns count="2">
    <tableColumn id="1" xr3:uid="{4C037945-7DB7-4B8E-8194-CE3E1DE06869}" name="OBLIGATIONS" totalsRowFunction="custom" dataDxfId="54" totalsRowDxfId="9">
      <totalsRowFormula>"Total " &amp; Table10[[#Headers],[OBLIGATIONS]]</totalsRowFormula>
    </tableColumn>
    <tableColumn id="2" xr3:uid="{C51D6558-0C6F-4C7C-AB75-A239AA13CF6F}" name="Actual" totalsRowFunction="custom" dataDxfId="10" totalsRowDxfId="8" dataCellStyle="Comma">
      <totalsRowFormula>SUM(Table10[Actual])</totalsRow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E568-7B59-49A0-B8D5-833C71955040}">
  <sheetPr>
    <pageSetUpPr fitToPage="1"/>
  </sheetPr>
  <dimension ref="B2:J68"/>
  <sheetViews>
    <sheetView tabSelected="1" topLeftCell="A2" workbookViewId="0">
      <selection activeCell="E16" sqref="E16"/>
    </sheetView>
  </sheetViews>
  <sheetFormatPr defaultRowHeight="15" x14ac:dyDescent="0.25"/>
  <cols>
    <col min="1" max="1" width="1.85546875" customWidth="1"/>
    <col min="2" max="2" width="21.42578125" customWidth="1"/>
    <col min="5" max="5" width="10.5703125" bestFit="1" customWidth="1"/>
    <col min="7" max="7" width="29.7109375" customWidth="1"/>
    <col min="8" max="8" width="13.140625" customWidth="1"/>
    <col min="9" max="9" width="11.42578125" customWidth="1"/>
    <col min="10" max="10" width="12.140625" customWidth="1"/>
  </cols>
  <sheetData>
    <row r="2" spans="2:8" ht="18.75" x14ac:dyDescent="0.3">
      <c r="B2" s="26" t="s">
        <v>80</v>
      </c>
      <c r="C2" s="26"/>
    </row>
    <row r="3" spans="2:8" ht="18.75" x14ac:dyDescent="0.3">
      <c r="B3" s="26"/>
      <c r="C3" s="26"/>
    </row>
    <row r="4" spans="2:8" ht="18.75" x14ac:dyDescent="0.3">
      <c r="B4" s="27"/>
    </row>
    <row r="7" spans="2:8" x14ac:dyDescent="0.25">
      <c r="B7" s="15" t="s">
        <v>0</v>
      </c>
      <c r="C7" s="16" t="s">
        <v>2</v>
      </c>
      <c r="G7" s="11" t="s">
        <v>75</v>
      </c>
      <c r="H7" s="12" t="s">
        <v>2</v>
      </c>
    </row>
    <row r="8" spans="2:8" x14ac:dyDescent="0.25">
      <c r="B8" s="1" t="s">
        <v>4</v>
      </c>
      <c r="C8" s="30">
        <v>0</v>
      </c>
      <c r="G8" s="13" t="s">
        <v>76</v>
      </c>
      <c r="H8" s="28">
        <f>Table2[[#Totals],[Actual]]</f>
        <v>0</v>
      </c>
    </row>
    <row r="9" spans="2:8" x14ac:dyDescent="0.25">
      <c r="B9" s="1" t="s">
        <v>5</v>
      </c>
      <c r="C9" s="30">
        <v>0</v>
      </c>
      <c r="D9" s="31"/>
      <c r="E9" s="31"/>
      <c r="G9" s="13"/>
      <c r="H9" s="28"/>
    </row>
    <row r="10" spans="2:8" ht="15.75" thickBot="1" x14ac:dyDescent="0.3">
      <c r="B10" s="1" t="s">
        <v>6</v>
      </c>
      <c r="C10" s="30">
        <v>0</v>
      </c>
      <c r="D10" s="31"/>
      <c r="E10" s="31"/>
      <c r="G10" s="13" t="s">
        <v>77</v>
      </c>
      <c r="H10" s="28">
        <f>Table5[[#Totals],[Actual]]+Table20[[#Totals],[Actual]]+Table21[[#Totals],[Actual]]+Table6[[#Totals],[Actual]]+Table7[[#Totals],[Actual]]</f>
        <v>0</v>
      </c>
    </row>
    <row r="11" spans="2:8" ht="15.75" thickTop="1" x14ac:dyDescent="0.25">
      <c r="B11" s="1" t="s">
        <v>20</v>
      </c>
      <c r="C11" s="30">
        <v>0</v>
      </c>
      <c r="D11" s="31"/>
      <c r="E11" s="31"/>
      <c r="G11" s="14" t="s">
        <v>78</v>
      </c>
      <c r="H11" s="29">
        <f>H8-H10</f>
        <v>0</v>
      </c>
    </row>
    <row r="12" spans="2:8" x14ac:dyDescent="0.25">
      <c r="B12" s="1" t="s">
        <v>20</v>
      </c>
      <c r="C12" s="30">
        <v>0</v>
      </c>
      <c r="D12" s="31"/>
      <c r="E12" s="31"/>
    </row>
    <row r="13" spans="2:8" x14ac:dyDescent="0.25">
      <c r="B13" s="3" t="str">
        <f>"Total " &amp; Table2[[#Headers],[INCOME]]</f>
        <v>Total INCOME</v>
      </c>
      <c r="C13" s="30">
        <f>SUM(Table2[Actual])</f>
        <v>0</v>
      </c>
      <c r="D13" s="32"/>
      <c r="E13" s="32"/>
      <c r="G13" s="13" t="s">
        <v>83</v>
      </c>
      <c r="H13" s="28">
        <f>+Table8[[#Totals],[Actual]]+Table1512[[#Totals],[Actual]]</f>
        <v>0</v>
      </c>
    </row>
    <row r="14" spans="2:8" ht="15.75" thickBot="1" x14ac:dyDescent="0.3">
      <c r="B14" s="3"/>
      <c r="C14" s="4"/>
      <c r="D14" s="4"/>
      <c r="E14" s="5"/>
      <c r="G14" s="13" t="s">
        <v>84</v>
      </c>
      <c r="H14" s="28">
        <f>Table10[[#Totals],[Actual]]</f>
        <v>0</v>
      </c>
    </row>
    <row r="15" spans="2:8" ht="15.75" thickTop="1" x14ac:dyDescent="0.25">
      <c r="B15" s="3"/>
      <c r="C15" s="4"/>
      <c r="D15" s="4"/>
      <c r="E15" s="5"/>
      <c r="G15" s="14" t="s">
        <v>81</v>
      </c>
      <c r="H15" s="20">
        <f>H13-H14</f>
        <v>0</v>
      </c>
    </row>
    <row r="16" spans="2:8" x14ac:dyDescent="0.25">
      <c r="B16" s="1"/>
      <c r="C16" s="1"/>
      <c r="D16" s="1"/>
      <c r="E16" s="1"/>
    </row>
    <row r="17" spans="2:10" x14ac:dyDescent="0.25">
      <c r="B17" s="17" t="s">
        <v>7</v>
      </c>
      <c r="C17" s="18" t="s">
        <v>2</v>
      </c>
      <c r="D17" s="19" t="s">
        <v>1</v>
      </c>
      <c r="E17" s="19" t="s">
        <v>3</v>
      </c>
      <c r="G17" s="17" t="s">
        <v>44</v>
      </c>
      <c r="H17" s="18" t="s">
        <v>2</v>
      </c>
      <c r="I17" s="19" t="s">
        <v>1</v>
      </c>
      <c r="J17" s="19" t="s">
        <v>3</v>
      </c>
    </row>
    <row r="18" spans="2:10" x14ac:dyDescent="0.25">
      <c r="B18" s="1" t="s">
        <v>8</v>
      </c>
      <c r="C18" s="30">
        <v>0</v>
      </c>
      <c r="D18" s="30">
        <v>0</v>
      </c>
      <c r="E18" s="31">
        <f>C18-D18</f>
        <v>0</v>
      </c>
      <c r="G18" s="1" t="s">
        <v>45</v>
      </c>
      <c r="H18" s="30">
        <v>0</v>
      </c>
      <c r="I18" s="28"/>
      <c r="J18" s="28">
        <f>Table6[[#This Row],[Budget]]-Table6[[#This Row],[Actual]]</f>
        <v>0</v>
      </c>
    </row>
    <row r="19" spans="2:10" x14ac:dyDescent="0.25">
      <c r="B19" s="1" t="s">
        <v>9</v>
      </c>
      <c r="C19" s="30">
        <v>0</v>
      </c>
      <c r="D19" s="30">
        <v>0</v>
      </c>
      <c r="E19" s="31">
        <f t="shared" ref="E19:E31" si="0">C19-D19</f>
        <v>0</v>
      </c>
      <c r="G19" s="1" t="s">
        <v>46</v>
      </c>
      <c r="H19" s="30">
        <v>0</v>
      </c>
      <c r="I19" s="28"/>
      <c r="J19" s="28">
        <f>Table6[[#This Row],[Budget]]-Table6[[#This Row],[Actual]]</f>
        <v>0</v>
      </c>
    </row>
    <row r="20" spans="2:10" x14ac:dyDescent="0.25">
      <c r="B20" s="1" t="s">
        <v>10</v>
      </c>
      <c r="C20" s="30">
        <v>0</v>
      </c>
      <c r="D20" s="30">
        <v>0</v>
      </c>
      <c r="E20" s="31">
        <f t="shared" si="0"/>
        <v>0</v>
      </c>
      <c r="G20" s="1" t="s">
        <v>47</v>
      </c>
      <c r="H20" s="30">
        <v>0</v>
      </c>
      <c r="I20" s="28"/>
      <c r="J20" s="28">
        <f>Table6[[#This Row],[Budget]]-Table6[[#This Row],[Actual]]</f>
        <v>0</v>
      </c>
    </row>
    <row r="21" spans="2:10" x14ac:dyDescent="0.25">
      <c r="B21" s="1" t="s">
        <v>11</v>
      </c>
      <c r="C21" s="30">
        <v>0</v>
      </c>
      <c r="D21" s="30">
        <v>0</v>
      </c>
      <c r="E21" s="31">
        <f t="shared" si="0"/>
        <v>0</v>
      </c>
      <c r="G21" s="1" t="s">
        <v>48</v>
      </c>
      <c r="H21" s="30">
        <v>0</v>
      </c>
      <c r="I21" s="28"/>
      <c r="J21" s="28">
        <f>Table6[[#This Row],[Budget]]-Table6[[#This Row],[Actual]]</f>
        <v>0</v>
      </c>
    </row>
    <row r="22" spans="2:10" x14ac:dyDescent="0.25">
      <c r="B22" s="1" t="s">
        <v>12</v>
      </c>
      <c r="C22" s="30">
        <v>0</v>
      </c>
      <c r="D22" s="30">
        <v>0</v>
      </c>
      <c r="E22" s="31">
        <f t="shared" si="0"/>
        <v>0</v>
      </c>
      <c r="G22" s="1" t="s">
        <v>49</v>
      </c>
      <c r="H22" s="30">
        <v>0</v>
      </c>
      <c r="I22" s="28"/>
      <c r="J22" s="28">
        <f>Table6[[#This Row],[Budget]]-Table6[[#This Row],[Actual]]</f>
        <v>0</v>
      </c>
    </row>
    <row r="23" spans="2:10" x14ac:dyDescent="0.25">
      <c r="B23" s="1" t="s">
        <v>13</v>
      </c>
      <c r="C23" s="30">
        <v>0</v>
      </c>
      <c r="D23" s="30">
        <v>0</v>
      </c>
      <c r="E23" s="31">
        <f t="shared" si="0"/>
        <v>0</v>
      </c>
      <c r="G23" s="1" t="s">
        <v>50</v>
      </c>
      <c r="H23" s="30">
        <v>0</v>
      </c>
      <c r="I23" s="28"/>
      <c r="J23" s="28">
        <f>Table6[[#This Row],[Budget]]-Table6[[#This Row],[Actual]]</f>
        <v>0</v>
      </c>
    </row>
    <row r="24" spans="2:10" x14ac:dyDescent="0.25">
      <c r="B24" s="1" t="s">
        <v>14</v>
      </c>
      <c r="C24" s="30">
        <v>0</v>
      </c>
      <c r="D24" s="30">
        <v>0</v>
      </c>
      <c r="E24" s="31">
        <f t="shared" si="0"/>
        <v>0</v>
      </c>
      <c r="G24" s="1" t="s">
        <v>51</v>
      </c>
      <c r="H24" s="30">
        <v>0</v>
      </c>
      <c r="I24" s="28"/>
      <c r="J24" s="28">
        <f>Table6[[#This Row],[Budget]]-Table6[[#This Row],[Actual]]</f>
        <v>0</v>
      </c>
    </row>
    <row r="25" spans="2:10" x14ac:dyDescent="0.25">
      <c r="B25" s="1" t="s">
        <v>15</v>
      </c>
      <c r="C25" s="30">
        <v>0</v>
      </c>
      <c r="D25" s="30">
        <v>0</v>
      </c>
      <c r="E25" s="31">
        <f t="shared" si="0"/>
        <v>0</v>
      </c>
      <c r="G25" s="1" t="s">
        <v>52</v>
      </c>
      <c r="H25" s="30">
        <v>0</v>
      </c>
      <c r="I25" s="28"/>
      <c r="J25" s="28">
        <f>Table6[[#This Row],[Budget]]-Table6[[#This Row],[Actual]]</f>
        <v>0</v>
      </c>
    </row>
    <row r="26" spans="2:10" x14ac:dyDescent="0.25">
      <c r="B26" s="1" t="s">
        <v>16</v>
      </c>
      <c r="C26" s="30">
        <v>0</v>
      </c>
      <c r="D26" s="30">
        <v>0</v>
      </c>
      <c r="E26" s="31">
        <f t="shared" si="0"/>
        <v>0</v>
      </c>
      <c r="G26" s="1" t="s">
        <v>20</v>
      </c>
      <c r="H26" s="30">
        <v>0</v>
      </c>
      <c r="I26" s="30"/>
      <c r="J26" s="30">
        <f>Table6[[#This Row],[Budget]]-Table6[[#This Row],[Actual]]</f>
        <v>0</v>
      </c>
    </row>
    <row r="27" spans="2:10" x14ac:dyDescent="0.25">
      <c r="B27" s="1" t="s">
        <v>17</v>
      </c>
      <c r="C27" s="30">
        <v>0</v>
      </c>
      <c r="D27" s="30">
        <v>0</v>
      </c>
      <c r="E27" s="31">
        <f>C27-D27</f>
        <v>0</v>
      </c>
      <c r="G27" s="1" t="s">
        <v>20</v>
      </c>
      <c r="H27" s="30">
        <v>0</v>
      </c>
      <c r="I27" s="30">
        <v>0</v>
      </c>
      <c r="J27" s="30">
        <f>Table6[[#This Row],[Budget]]-Table6[[#This Row],[Actual]]</f>
        <v>0</v>
      </c>
    </row>
    <row r="28" spans="2:10" x14ac:dyDescent="0.25">
      <c r="B28" s="1" t="s">
        <v>18</v>
      </c>
      <c r="C28" s="30">
        <v>0</v>
      </c>
      <c r="D28" s="30">
        <v>0</v>
      </c>
      <c r="E28" s="31">
        <f t="shared" si="0"/>
        <v>0</v>
      </c>
      <c r="G28" s="3" t="str">
        <f>"Total " &amp; Table6[[#Headers],[DAILY LIVING]]</f>
        <v>Total DAILY LIVING</v>
      </c>
      <c r="H28" s="33">
        <f>SUM(Table6[Actual])</f>
        <v>0</v>
      </c>
      <c r="I28" s="33">
        <f>SUBTOTAL(9,Table6[Budget])</f>
        <v>0</v>
      </c>
      <c r="J28" s="33">
        <f>Table6[[#Totals],[Budget]]-Table6[[#Totals],[Actual]]</f>
        <v>0</v>
      </c>
    </row>
    <row r="29" spans="2:10" x14ac:dyDescent="0.25">
      <c r="B29" s="1" t="s">
        <v>19</v>
      </c>
      <c r="C29" s="30">
        <v>0</v>
      </c>
      <c r="D29" s="30">
        <v>0</v>
      </c>
      <c r="E29" s="31">
        <f t="shared" si="0"/>
        <v>0</v>
      </c>
      <c r="G29" s="1"/>
      <c r="H29" s="6"/>
      <c r="I29" s="6"/>
      <c r="J29" s="6"/>
    </row>
    <row r="30" spans="2:10" x14ac:dyDescent="0.25">
      <c r="B30" s="1" t="s">
        <v>79</v>
      </c>
      <c r="C30" s="30">
        <v>0</v>
      </c>
      <c r="D30" s="30">
        <v>0</v>
      </c>
      <c r="E30" s="31">
        <f t="shared" si="0"/>
        <v>0</v>
      </c>
      <c r="G30" s="17" t="s">
        <v>53</v>
      </c>
      <c r="H30" s="18" t="s">
        <v>2</v>
      </c>
      <c r="I30" s="19" t="s">
        <v>1</v>
      </c>
      <c r="J30" s="19" t="s">
        <v>3</v>
      </c>
    </row>
    <row r="31" spans="2:10" x14ac:dyDescent="0.25">
      <c r="B31" s="3" t="s">
        <v>21</v>
      </c>
      <c r="C31" s="33">
        <f>SUM(C18:C30)</f>
        <v>0</v>
      </c>
      <c r="D31" s="33">
        <f>SUM(D18:D30)</f>
        <v>0</v>
      </c>
      <c r="E31" s="33">
        <f t="shared" si="0"/>
        <v>0</v>
      </c>
      <c r="G31" s="1" t="s">
        <v>54</v>
      </c>
      <c r="H31" s="30">
        <v>0</v>
      </c>
      <c r="I31" s="30">
        <v>0</v>
      </c>
      <c r="J31" s="31">
        <f>Table7[[#This Row],[Budget]]-Table7[[#This Row],[Actual]]</f>
        <v>0</v>
      </c>
    </row>
    <row r="32" spans="2:10" x14ac:dyDescent="0.25">
      <c r="B32" s="1"/>
      <c r="C32" s="6"/>
      <c r="D32" s="6"/>
      <c r="E32" s="6"/>
      <c r="G32" s="1" t="s">
        <v>55</v>
      </c>
      <c r="H32" s="30">
        <v>0</v>
      </c>
      <c r="I32" s="30">
        <v>0</v>
      </c>
      <c r="J32" s="31">
        <f>Table7[[#This Row],[Budget]]-Table7[[#This Row],[Actual]]</f>
        <v>0</v>
      </c>
    </row>
    <row r="33" spans="2:10" x14ac:dyDescent="0.25">
      <c r="B33" s="17" t="s">
        <v>22</v>
      </c>
      <c r="C33" s="18" t="s">
        <v>2</v>
      </c>
      <c r="D33" s="19" t="s">
        <v>1</v>
      </c>
      <c r="E33" s="19" t="s">
        <v>3</v>
      </c>
      <c r="G33" s="1" t="s">
        <v>56</v>
      </c>
      <c r="H33" s="30">
        <v>0</v>
      </c>
      <c r="I33" s="30">
        <v>0</v>
      </c>
      <c r="J33" s="31">
        <f>Table7[[#This Row],[Budget]]-Table7[[#This Row],[Actual]]</f>
        <v>0</v>
      </c>
    </row>
    <row r="34" spans="2:10" x14ac:dyDescent="0.25">
      <c r="B34" s="1" t="s">
        <v>23</v>
      </c>
      <c r="C34" s="30">
        <v>0</v>
      </c>
      <c r="D34" s="30">
        <v>0</v>
      </c>
      <c r="E34" s="31">
        <f>C34-D34</f>
        <v>0</v>
      </c>
      <c r="G34" s="1" t="s">
        <v>57</v>
      </c>
      <c r="H34" s="30">
        <v>0</v>
      </c>
      <c r="I34" s="30">
        <v>0</v>
      </c>
      <c r="J34" s="31">
        <f>Table7[[#This Row],[Budget]]-Table7[[#This Row],[Actual]]</f>
        <v>0</v>
      </c>
    </row>
    <row r="35" spans="2:10" x14ac:dyDescent="0.25">
      <c r="B35" s="1" t="s">
        <v>24</v>
      </c>
      <c r="C35" s="30">
        <v>0</v>
      </c>
      <c r="D35" s="30">
        <v>0</v>
      </c>
      <c r="E35" s="31">
        <f t="shared" ref="E35:E41" si="1">C35-D35</f>
        <v>0</v>
      </c>
      <c r="G35" s="1" t="s">
        <v>58</v>
      </c>
      <c r="H35" s="30">
        <v>0</v>
      </c>
      <c r="I35" s="30">
        <v>0</v>
      </c>
      <c r="J35" s="31">
        <f>Table7[[#This Row],[Budget]]-Table7[[#This Row],[Actual]]</f>
        <v>0</v>
      </c>
    </row>
    <row r="36" spans="2:10" x14ac:dyDescent="0.25">
      <c r="B36" s="1" t="s">
        <v>25</v>
      </c>
      <c r="C36" s="30">
        <v>0</v>
      </c>
      <c r="D36" s="30">
        <v>0</v>
      </c>
      <c r="E36" s="31">
        <f>C36-D36</f>
        <v>0</v>
      </c>
      <c r="G36" s="1" t="s">
        <v>59</v>
      </c>
      <c r="H36" s="30">
        <v>0</v>
      </c>
      <c r="I36" s="30">
        <v>0</v>
      </c>
      <c r="J36" s="31">
        <f>Table7[[#This Row],[Budget]]-Table7[[#This Row],[Actual]]</f>
        <v>0</v>
      </c>
    </row>
    <row r="37" spans="2:10" x14ac:dyDescent="0.25">
      <c r="B37" s="1" t="s">
        <v>26</v>
      </c>
      <c r="C37" s="30">
        <v>0</v>
      </c>
      <c r="D37" s="30">
        <v>0</v>
      </c>
      <c r="E37" s="31">
        <f t="shared" si="1"/>
        <v>0</v>
      </c>
      <c r="G37" s="1" t="s">
        <v>60</v>
      </c>
      <c r="H37" s="30">
        <v>0</v>
      </c>
      <c r="I37" s="30">
        <v>0</v>
      </c>
      <c r="J37" s="31">
        <f>Table7[[#This Row],[Budget]]-Table7[[#This Row],[Actual]]</f>
        <v>0</v>
      </c>
    </row>
    <row r="38" spans="2:10" x14ac:dyDescent="0.25">
      <c r="B38" s="1" t="s">
        <v>27</v>
      </c>
      <c r="C38" s="30">
        <v>0</v>
      </c>
      <c r="D38" s="30">
        <v>0</v>
      </c>
      <c r="E38" s="31">
        <f t="shared" si="1"/>
        <v>0</v>
      </c>
      <c r="G38" s="1" t="s">
        <v>61</v>
      </c>
      <c r="H38" s="30">
        <v>0</v>
      </c>
      <c r="I38" s="30">
        <v>0</v>
      </c>
      <c r="J38" s="31">
        <f>Table7[[#This Row],[Budget]]-Table7[[#This Row],[Actual]]</f>
        <v>0</v>
      </c>
    </row>
    <row r="39" spans="2:10" x14ac:dyDescent="0.25">
      <c r="B39" s="1" t="s">
        <v>28</v>
      </c>
      <c r="C39" s="30">
        <v>0</v>
      </c>
      <c r="D39" s="30">
        <v>0</v>
      </c>
      <c r="E39" s="31">
        <f t="shared" si="1"/>
        <v>0</v>
      </c>
      <c r="G39" s="1" t="s">
        <v>62</v>
      </c>
      <c r="H39" s="30">
        <v>0</v>
      </c>
      <c r="I39" s="30">
        <v>0</v>
      </c>
      <c r="J39" s="31">
        <f>Table7[[#This Row],[Budget]]-Table7[[#This Row],[Actual]]</f>
        <v>0</v>
      </c>
    </row>
    <row r="40" spans="2:10" x14ac:dyDescent="0.25">
      <c r="B40" s="1" t="s">
        <v>20</v>
      </c>
      <c r="C40" s="30">
        <v>0</v>
      </c>
      <c r="D40" s="30">
        <v>0</v>
      </c>
      <c r="E40" s="31">
        <f t="shared" si="1"/>
        <v>0</v>
      </c>
      <c r="G40" s="1" t="s">
        <v>63</v>
      </c>
      <c r="H40" s="30">
        <v>0</v>
      </c>
      <c r="I40" s="30">
        <v>0</v>
      </c>
      <c r="J40" s="31">
        <f>Table7[[#This Row],[Budget]]-Table7[[#This Row],[Actual]]</f>
        <v>0</v>
      </c>
    </row>
    <row r="41" spans="2:10" x14ac:dyDescent="0.25">
      <c r="B41" s="3" t="s">
        <v>21</v>
      </c>
      <c r="C41" s="33">
        <f>SUM(Table20[Actual])</f>
        <v>0</v>
      </c>
      <c r="D41" s="33">
        <f>SUM(Table20[Budget])</f>
        <v>0</v>
      </c>
      <c r="E41" s="34">
        <f t="shared" si="1"/>
        <v>0</v>
      </c>
      <c r="G41" s="1" t="s">
        <v>20</v>
      </c>
      <c r="H41" s="30">
        <v>0</v>
      </c>
      <c r="I41" s="30">
        <v>0</v>
      </c>
      <c r="J41" s="31">
        <f>Table7[[#This Row],[Budget]]-Table7[[#This Row],[Actual]]</f>
        <v>0</v>
      </c>
    </row>
    <row r="42" spans="2:10" x14ac:dyDescent="0.25">
      <c r="B42" s="1"/>
      <c r="C42" s="6"/>
      <c r="D42" s="6"/>
      <c r="E42" s="6"/>
      <c r="G42" s="3" t="str">
        <f>"Total " &amp; Table7[[#Headers],[ENTERTAINMENT]]</f>
        <v>Total ENTERTAINMENT</v>
      </c>
      <c r="H42" s="33">
        <f>SUBTOTAL(9,Table7[Actual])</f>
        <v>0</v>
      </c>
      <c r="I42" s="33">
        <f>SUBTOTAL(9,Table7[Budget])</f>
        <v>0</v>
      </c>
      <c r="J42" s="33">
        <f>Table7[[#Totals],[Budget]]-Table7[[#Totals],[Actual]]</f>
        <v>0</v>
      </c>
    </row>
    <row r="43" spans="2:10" x14ac:dyDescent="0.25">
      <c r="B43" s="17" t="s">
        <v>29</v>
      </c>
      <c r="C43" s="18" t="s">
        <v>2</v>
      </c>
      <c r="D43" s="19" t="s">
        <v>1</v>
      </c>
      <c r="E43" s="19" t="s">
        <v>3</v>
      </c>
      <c r="G43" s="1"/>
      <c r="H43" s="6"/>
      <c r="I43" s="6"/>
      <c r="J43" s="6"/>
    </row>
    <row r="44" spans="2:10" x14ac:dyDescent="0.25">
      <c r="B44" s="1" t="s">
        <v>30</v>
      </c>
      <c r="C44" s="30">
        <v>0</v>
      </c>
      <c r="D44" s="30">
        <v>0</v>
      </c>
      <c r="E44" s="31">
        <f t="shared" ref="E44:E51" si="2">C44-D44</f>
        <v>0</v>
      </c>
      <c r="G44" s="21" t="s">
        <v>64</v>
      </c>
      <c r="H44" s="22" t="s">
        <v>2</v>
      </c>
    </row>
    <row r="45" spans="2:10" x14ac:dyDescent="0.25">
      <c r="B45" s="1" t="s">
        <v>31</v>
      </c>
      <c r="C45" s="30">
        <v>0</v>
      </c>
      <c r="D45" s="30">
        <v>0</v>
      </c>
      <c r="E45" s="31">
        <f t="shared" si="2"/>
        <v>0</v>
      </c>
      <c r="G45" s="1" t="s">
        <v>65</v>
      </c>
      <c r="H45" s="30">
        <v>0</v>
      </c>
    </row>
    <row r="46" spans="2:10" x14ac:dyDescent="0.25">
      <c r="B46" s="1" t="s">
        <v>32</v>
      </c>
      <c r="C46" s="30">
        <v>0</v>
      </c>
      <c r="D46" s="30">
        <v>0</v>
      </c>
      <c r="E46" s="31">
        <f t="shared" si="2"/>
        <v>0</v>
      </c>
      <c r="G46" s="1" t="s">
        <v>66</v>
      </c>
      <c r="H46" s="30">
        <v>0</v>
      </c>
    </row>
    <row r="47" spans="2:10" x14ac:dyDescent="0.25">
      <c r="B47" s="1" t="s">
        <v>33</v>
      </c>
      <c r="C47" s="30">
        <v>0</v>
      </c>
      <c r="D47" s="30">
        <v>0</v>
      </c>
      <c r="E47" s="31">
        <f t="shared" si="2"/>
        <v>0</v>
      </c>
      <c r="G47" s="1" t="s">
        <v>67</v>
      </c>
      <c r="H47" s="30">
        <v>0</v>
      </c>
    </row>
    <row r="48" spans="2:10" x14ac:dyDescent="0.25">
      <c r="B48" s="1" t="s">
        <v>34</v>
      </c>
      <c r="C48" s="30">
        <v>0</v>
      </c>
      <c r="D48" s="30">
        <v>0</v>
      </c>
      <c r="E48" s="31">
        <f t="shared" si="2"/>
        <v>0</v>
      </c>
      <c r="G48" s="1" t="s">
        <v>68</v>
      </c>
      <c r="H48" s="30">
        <v>0</v>
      </c>
    </row>
    <row r="49" spans="2:9" x14ac:dyDescent="0.25">
      <c r="B49" s="1" t="s">
        <v>35</v>
      </c>
      <c r="C49" s="30">
        <v>0</v>
      </c>
      <c r="D49" s="30">
        <v>0</v>
      </c>
      <c r="E49" s="31">
        <f t="shared" si="2"/>
        <v>0</v>
      </c>
      <c r="G49" s="1" t="s">
        <v>85</v>
      </c>
      <c r="H49" s="30">
        <v>0</v>
      </c>
    </row>
    <row r="50" spans="2:9" x14ac:dyDescent="0.25">
      <c r="B50" s="1" t="s">
        <v>20</v>
      </c>
      <c r="C50" s="30">
        <v>0</v>
      </c>
      <c r="D50" s="30">
        <v>0</v>
      </c>
      <c r="E50" s="31">
        <f t="shared" si="2"/>
        <v>0</v>
      </c>
      <c r="G50" s="1" t="s">
        <v>20</v>
      </c>
      <c r="H50" s="30">
        <v>0</v>
      </c>
    </row>
    <row r="51" spans="2:9" x14ac:dyDescent="0.25">
      <c r="B51" s="3" t="str">
        <f>"Total " &amp; Table21[[#Headers],[HEALTH]]</f>
        <v>Total HEALTH</v>
      </c>
      <c r="C51" s="33">
        <f>SUM(Table21[Actual])</f>
        <v>0</v>
      </c>
      <c r="D51" s="33">
        <f>SUM(Table21[Budget])</f>
        <v>0</v>
      </c>
      <c r="E51" s="34">
        <f t="shared" si="2"/>
        <v>0</v>
      </c>
      <c r="G51" s="3" t="str">
        <f>"Total " &amp; Table10[[#Headers],[OBLIGATIONS]]</f>
        <v>Total OBLIGATIONS</v>
      </c>
      <c r="H51" s="9">
        <f>SUM(Table10[Actual])</f>
        <v>0</v>
      </c>
    </row>
    <row r="52" spans="2:9" x14ac:dyDescent="0.25">
      <c r="B52" s="1"/>
      <c r="C52" s="6"/>
      <c r="D52" s="6"/>
      <c r="E52" s="6"/>
    </row>
    <row r="53" spans="2:9" x14ac:dyDescent="0.25">
      <c r="B53" s="17" t="s">
        <v>36</v>
      </c>
      <c r="C53" s="18" t="s">
        <v>2</v>
      </c>
      <c r="D53" s="19" t="s">
        <v>1</v>
      </c>
      <c r="E53" s="19" t="s">
        <v>3</v>
      </c>
      <c r="G53" s="23" t="s">
        <v>82</v>
      </c>
      <c r="H53" s="24" t="s">
        <v>2</v>
      </c>
      <c r="I53" s="25"/>
    </row>
    <row r="54" spans="2:9" x14ac:dyDescent="0.25">
      <c r="B54" s="1" t="s">
        <v>37</v>
      </c>
      <c r="C54" s="30">
        <v>0</v>
      </c>
      <c r="D54" s="30">
        <v>0</v>
      </c>
      <c r="E54" s="31">
        <f t="shared" ref="E54:E58" si="3">C54-D54</f>
        <v>0</v>
      </c>
      <c r="G54" s="10" t="s">
        <v>86</v>
      </c>
      <c r="H54" s="30">
        <v>0</v>
      </c>
    </row>
    <row r="55" spans="2:9" x14ac:dyDescent="0.25">
      <c r="B55" s="1" t="s">
        <v>38</v>
      </c>
      <c r="C55" s="30">
        <v>0</v>
      </c>
      <c r="D55" s="30">
        <v>0</v>
      </c>
      <c r="E55" s="31">
        <f t="shared" si="3"/>
        <v>0</v>
      </c>
      <c r="G55" s="10" t="s">
        <v>87</v>
      </c>
      <c r="H55" s="30">
        <v>0</v>
      </c>
    </row>
    <row r="56" spans="2:9" x14ac:dyDescent="0.25">
      <c r="B56" s="1" t="s">
        <v>39</v>
      </c>
      <c r="C56" s="30">
        <v>0</v>
      </c>
      <c r="D56" s="30">
        <v>0</v>
      </c>
      <c r="E56" s="31">
        <f t="shared" si="3"/>
        <v>0</v>
      </c>
      <c r="G56" s="10" t="s">
        <v>88</v>
      </c>
      <c r="H56" s="30">
        <v>0</v>
      </c>
    </row>
    <row r="57" spans="2:9" x14ac:dyDescent="0.25">
      <c r="B57" s="1" t="s">
        <v>20</v>
      </c>
      <c r="C57" s="30">
        <v>0</v>
      </c>
      <c r="D57" s="30">
        <v>0</v>
      </c>
      <c r="E57" s="31">
        <f t="shared" si="3"/>
        <v>0</v>
      </c>
      <c r="G57" s="10" t="s">
        <v>89</v>
      </c>
      <c r="H57" s="30">
        <v>0</v>
      </c>
    </row>
    <row r="58" spans="2:9" x14ac:dyDescent="0.25">
      <c r="B58" s="3" t="str">
        <f>"Total " &amp; Table19[[#Headers],[CHARITY/GIFTS]]</f>
        <v>Total CHARITY/GIFTS</v>
      </c>
      <c r="C58" s="33">
        <f>SUM(Table19[Actual])</f>
        <v>0</v>
      </c>
      <c r="D58" s="33">
        <f>SUM(Table19[Budget])</f>
        <v>0</v>
      </c>
      <c r="E58" s="34">
        <f t="shared" si="3"/>
        <v>0</v>
      </c>
      <c r="G58" s="3" t="s">
        <v>69</v>
      </c>
      <c r="H58" s="9">
        <f>SUM(Table8[Actual])</f>
        <v>0</v>
      </c>
    </row>
    <row r="59" spans="2:9" x14ac:dyDescent="0.25">
      <c r="B59" s="1"/>
      <c r="C59" s="6"/>
      <c r="D59" s="6"/>
      <c r="E59" s="6"/>
      <c r="I59" s="25"/>
    </row>
    <row r="60" spans="2:9" x14ac:dyDescent="0.25">
      <c r="B60" s="17" t="s">
        <v>40</v>
      </c>
      <c r="C60" s="18" t="s">
        <v>2</v>
      </c>
      <c r="D60" s="19" t="s">
        <v>1</v>
      </c>
      <c r="E60" s="19" t="s">
        <v>3</v>
      </c>
      <c r="G60" s="23" t="s">
        <v>74</v>
      </c>
      <c r="H60" s="24" t="s">
        <v>2</v>
      </c>
    </row>
    <row r="61" spans="2:9" x14ac:dyDescent="0.25">
      <c r="B61" s="1" t="s">
        <v>41</v>
      </c>
      <c r="C61" s="7"/>
      <c r="D61" s="7"/>
      <c r="E61" s="2">
        <f t="shared" ref="E61:E65" si="4">C61-D61</f>
        <v>0</v>
      </c>
      <c r="G61" s="1" t="s">
        <v>70</v>
      </c>
      <c r="H61" s="35">
        <v>0</v>
      </c>
    </row>
    <row r="62" spans="2:9" x14ac:dyDescent="0.25">
      <c r="B62" s="1" t="s">
        <v>42</v>
      </c>
      <c r="C62" s="7"/>
      <c r="D62" s="7"/>
      <c r="E62" s="2">
        <f t="shared" si="4"/>
        <v>0</v>
      </c>
      <c r="G62" s="1" t="s">
        <v>71</v>
      </c>
      <c r="H62" s="35"/>
    </row>
    <row r="63" spans="2:9" x14ac:dyDescent="0.25">
      <c r="B63" s="1" t="s">
        <v>43</v>
      </c>
      <c r="C63" s="7"/>
      <c r="D63" s="7"/>
      <c r="E63" s="2">
        <f t="shared" si="4"/>
        <v>0</v>
      </c>
      <c r="G63" s="1" t="s">
        <v>72</v>
      </c>
      <c r="H63" s="35"/>
    </row>
    <row r="64" spans="2:9" x14ac:dyDescent="0.25">
      <c r="B64" s="1" t="s">
        <v>20</v>
      </c>
      <c r="C64" s="7"/>
      <c r="D64" s="7"/>
      <c r="E64" s="2">
        <f t="shared" si="4"/>
        <v>0</v>
      </c>
      <c r="G64" s="1" t="s">
        <v>73</v>
      </c>
      <c r="H64" s="35"/>
    </row>
    <row r="65" spans="2:9" x14ac:dyDescent="0.25">
      <c r="B65" s="3" t="str">
        <f>"Total " &amp; Table15[[#Headers],[SUBSCRIPTIONS]]</f>
        <v>Total SUBSCRIPTIONS</v>
      </c>
      <c r="C65" s="5">
        <f>SUM(Table15[Actual])</f>
        <v>0</v>
      </c>
      <c r="D65" s="5">
        <f>SUM(Table15[Budget])</f>
        <v>0</v>
      </c>
      <c r="E65" s="8">
        <f t="shared" si="4"/>
        <v>0</v>
      </c>
      <c r="G65" s="10" t="s">
        <v>20</v>
      </c>
      <c r="H65" s="35"/>
    </row>
    <row r="66" spans="2:9" x14ac:dyDescent="0.25">
      <c r="G66" s="3" t="str">
        <f>"Total " &amp; Table1512[[#Headers],[ASSETS]]</f>
        <v>Total ASSETS</v>
      </c>
      <c r="H66" s="32">
        <f>SUM(Table1512[Actual])</f>
        <v>0</v>
      </c>
    </row>
    <row r="68" spans="2:9" x14ac:dyDescent="0.25">
      <c r="B68" s="36"/>
      <c r="C68" s="36"/>
      <c r="D68" s="36"/>
      <c r="E68" s="36"/>
      <c r="F68" s="36"/>
      <c r="G68" s="36"/>
      <c r="H68" s="36"/>
      <c r="I68" s="36"/>
    </row>
  </sheetData>
  <sheetProtection selectLockedCells="1" selectUnlockedCells="1"/>
  <mergeCells count="1">
    <mergeCell ref="B68:I68"/>
  </mergeCells>
  <phoneticPr fontId="9" type="noConversion"/>
  <conditionalFormatting sqref="E14:E15 E18:E31 E34:E41 E44:E51 E54:E58 E61:E65">
    <cfRule type="cellIs" dxfId="41" priority="16" stopIfTrue="1" operator="lessThan">
      <formula>0</formula>
    </cfRule>
  </conditionalFormatting>
  <conditionalFormatting sqref="C7">
    <cfRule type="containsText" priority="15" operator="containsText" text="Vertex42.com">
      <formula>NOT(ISERROR(SEARCH("Vertex42.com",C7)))</formula>
    </cfRule>
  </conditionalFormatting>
  <conditionalFormatting sqref="C31:D31">
    <cfRule type="cellIs" dxfId="40" priority="14" stopIfTrue="1" operator="lessThan">
      <formula>0</formula>
    </cfRule>
  </conditionalFormatting>
  <conditionalFormatting sqref="J31:J41">
    <cfRule type="cellIs" dxfId="39" priority="12" stopIfTrue="1" operator="lessThan">
      <formula>0</formula>
    </cfRule>
  </conditionalFormatting>
  <conditionalFormatting sqref="C41:D41">
    <cfRule type="cellIs" dxfId="38" priority="9" stopIfTrue="1" operator="lessThan">
      <formula>0</formula>
    </cfRule>
  </conditionalFormatting>
  <conditionalFormatting sqref="C51:D51">
    <cfRule type="cellIs" dxfId="37" priority="8" stopIfTrue="1" operator="lessThan">
      <formula>0</formula>
    </cfRule>
  </conditionalFormatting>
  <conditionalFormatting sqref="C58:D58">
    <cfRule type="cellIs" dxfId="36" priority="7" stopIfTrue="1" operator="lessThan">
      <formula>0</formula>
    </cfRule>
  </conditionalFormatting>
  <conditionalFormatting sqref="C65:D65">
    <cfRule type="cellIs" dxfId="35" priority="6" stopIfTrue="1" operator="lessThan">
      <formula>0</formula>
    </cfRule>
  </conditionalFormatting>
  <conditionalFormatting sqref="H66">
    <cfRule type="cellIs" dxfId="34" priority="2" stopIfTrue="1" operator="lessThan">
      <formula>0</formula>
    </cfRule>
  </conditionalFormatting>
  <pageMargins left="0.25" right="0.25" top="0.75" bottom="0.75" header="0.3" footer="0.3"/>
  <pageSetup scale="70" orientation="portrait" r:id="rId1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DeCosta</dc:creator>
  <cp:lastModifiedBy>Rachael DeCosta</cp:lastModifiedBy>
  <cp:lastPrinted>2022-04-20T18:57:13Z</cp:lastPrinted>
  <dcterms:created xsi:type="dcterms:W3CDTF">2022-04-20T18:08:04Z</dcterms:created>
  <dcterms:modified xsi:type="dcterms:W3CDTF">2022-04-21T19:15:47Z</dcterms:modified>
</cp:coreProperties>
</file>