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ables/table11.xml" ContentType="application/vnd.openxmlformats-officedocument.spreadsheetml.table+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tables/table10.xml" ContentType="application/vnd.openxmlformats-officedocument.spreadsheetml.table+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tables/table9.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tables/table7.xml" ContentType="application/vnd.openxmlformats-officedocument.spreadsheetml.table+xml"/>
  <Override PartName="/xl/tables/table8.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240" yWindow="105" windowWidth="11235" windowHeight="10485"/>
  </bookViews>
  <sheets>
    <sheet name="Budget" sheetId="1" r:id="rId1"/>
    <sheet name="Help" sheetId="3" r:id="rId2"/>
  </sheets>
  <definedNames>
    <definedName name="_xlnm.Print_Area" localSheetId="0">Budget!$A$1:$O$125</definedName>
    <definedName name="valuevx">42.314159</definedName>
  </definedNames>
  <calcPr calcId="125725"/>
</workbook>
</file>

<file path=xl/calcChain.xml><?xml version="1.0" encoding="utf-8"?>
<calcChain xmlns="http://schemas.openxmlformats.org/spreadsheetml/2006/main">
  <c r="E75" i="1"/>
  <c r="B75"/>
  <c r="B56"/>
  <c r="N56"/>
  <c r="O56" s="1"/>
  <c r="C56"/>
  <c r="D56"/>
  <c r="E56"/>
  <c r="F56"/>
  <c r="G56"/>
  <c r="H56"/>
  <c r="I56"/>
  <c r="J56"/>
  <c r="K56"/>
  <c r="L56"/>
  <c r="M56"/>
  <c r="N63"/>
  <c r="O63" s="1"/>
  <c r="C63"/>
  <c r="B63"/>
  <c r="M20" l="1"/>
  <c r="L20"/>
  <c r="K20"/>
  <c r="J20"/>
  <c r="I20"/>
  <c r="H20"/>
  <c r="G20"/>
  <c r="F20"/>
  <c r="E20"/>
  <c r="D20"/>
  <c r="C20"/>
  <c r="B20"/>
  <c r="B36"/>
  <c r="C46" l="1"/>
  <c r="D46"/>
  <c r="E46"/>
  <c r="F46"/>
  <c r="G46"/>
  <c r="H46"/>
  <c r="I46"/>
  <c r="J46"/>
  <c r="K46"/>
  <c r="L46"/>
  <c r="M46"/>
  <c r="B46"/>
  <c r="C36"/>
  <c r="D36"/>
  <c r="E36"/>
  <c r="F36"/>
  <c r="G36"/>
  <c r="H36"/>
  <c r="I36"/>
  <c r="J36"/>
  <c r="K36"/>
  <c r="L36"/>
  <c r="M36"/>
  <c r="N30"/>
  <c r="A125"/>
  <c r="A118"/>
  <c r="A111"/>
  <c r="A101"/>
  <c r="A92"/>
  <c r="A75"/>
  <c r="A63"/>
  <c r="A56"/>
  <c r="A46"/>
  <c r="A36"/>
  <c r="C125"/>
  <c r="D125"/>
  <c r="E125"/>
  <c r="F125"/>
  <c r="G125"/>
  <c r="H125"/>
  <c r="I125"/>
  <c r="J125"/>
  <c r="K125"/>
  <c r="L125"/>
  <c r="M125"/>
  <c r="B125"/>
  <c r="C118"/>
  <c r="D118"/>
  <c r="E118"/>
  <c r="F118"/>
  <c r="G118"/>
  <c r="H118"/>
  <c r="I118"/>
  <c r="J118"/>
  <c r="K118"/>
  <c r="L118"/>
  <c r="M118"/>
  <c r="B118"/>
  <c r="C111"/>
  <c r="D111"/>
  <c r="E111"/>
  <c r="F111"/>
  <c r="G111"/>
  <c r="H111"/>
  <c r="I111"/>
  <c r="J111"/>
  <c r="K111"/>
  <c r="L111"/>
  <c r="M111"/>
  <c r="B111"/>
  <c r="C101"/>
  <c r="D101"/>
  <c r="E101"/>
  <c r="F101"/>
  <c r="G101"/>
  <c r="H101"/>
  <c r="I101"/>
  <c r="J101"/>
  <c r="K101"/>
  <c r="L101"/>
  <c r="M101"/>
  <c r="B101"/>
  <c r="C92"/>
  <c r="D92"/>
  <c r="E92"/>
  <c r="F92"/>
  <c r="G92"/>
  <c r="H92"/>
  <c r="I92"/>
  <c r="J92"/>
  <c r="K92"/>
  <c r="L92"/>
  <c r="M92"/>
  <c r="B92"/>
  <c r="C75"/>
  <c r="D75"/>
  <c r="F75"/>
  <c r="G75"/>
  <c r="H75"/>
  <c r="I75"/>
  <c r="J75"/>
  <c r="K75"/>
  <c r="L75"/>
  <c r="M75"/>
  <c r="D63"/>
  <c r="E63"/>
  <c r="F63"/>
  <c r="G63"/>
  <c r="H63"/>
  <c r="I63"/>
  <c r="J63"/>
  <c r="K63"/>
  <c r="L63"/>
  <c r="M63"/>
  <c r="B7"/>
  <c r="C7"/>
  <c r="D7"/>
  <c r="E7"/>
  <c r="F7"/>
  <c r="G7"/>
  <c r="H7"/>
  <c r="I7"/>
  <c r="J7"/>
  <c r="K7"/>
  <c r="L7"/>
  <c r="M7"/>
  <c r="A20"/>
  <c r="B8" l="1"/>
  <c r="J8"/>
  <c r="F8"/>
  <c r="M8"/>
  <c r="I8"/>
  <c r="E8"/>
  <c r="L8"/>
  <c r="H8"/>
  <c r="D8"/>
  <c r="K8"/>
  <c r="G8"/>
  <c r="C8"/>
  <c r="N122"/>
  <c r="O122" s="1"/>
  <c r="N123"/>
  <c r="O123" s="1"/>
  <c r="N124"/>
  <c r="O124" s="1"/>
  <c r="N121"/>
  <c r="N115"/>
  <c r="O115" s="1"/>
  <c r="N116"/>
  <c r="O116" s="1"/>
  <c r="N117"/>
  <c r="O117" s="1"/>
  <c r="N114"/>
  <c r="N105"/>
  <c r="O105" s="1"/>
  <c r="N106"/>
  <c r="O106" s="1"/>
  <c r="N107"/>
  <c r="O107" s="1"/>
  <c r="N108"/>
  <c r="O108" s="1"/>
  <c r="N109"/>
  <c r="O109" s="1"/>
  <c r="N110"/>
  <c r="O110" s="1"/>
  <c r="N104"/>
  <c r="N96"/>
  <c r="O96" s="1"/>
  <c r="N97"/>
  <c r="O97" s="1"/>
  <c r="N98"/>
  <c r="O98" s="1"/>
  <c r="N99"/>
  <c r="O99" s="1"/>
  <c r="N100"/>
  <c r="O100" s="1"/>
  <c r="N95"/>
  <c r="O95" s="1"/>
  <c r="N79"/>
  <c r="O79" s="1"/>
  <c r="N80"/>
  <c r="O80" s="1"/>
  <c r="N81"/>
  <c r="O81" s="1"/>
  <c r="N82"/>
  <c r="O82" s="1"/>
  <c r="N83"/>
  <c r="O83" s="1"/>
  <c r="N84"/>
  <c r="O84" s="1"/>
  <c r="N85"/>
  <c r="O85" s="1"/>
  <c r="N86"/>
  <c r="O86" s="1"/>
  <c r="N87"/>
  <c r="O87" s="1"/>
  <c r="N88"/>
  <c r="O88" s="1"/>
  <c r="N89"/>
  <c r="O89" s="1"/>
  <c r="N90"/>
  <c r="O90" s="1"/>
  <c r="N91"/>
  <c r="O91" s="1"/>
  <c r="N78"/>
  <c r="N67"/>
  <c r="O67" s="1"/>
  <c r="N68"/>
  <c r="O68" s="1"/>
  <c r="N69"/>
  <c r="O69" s="1"/>
  <c r="N70"/>
  <c r="O70" s="1"/>
  <c r="N71"/>
  <c r="O71" s="1"/>
  <c r="N72"/>
  <c r="O72" s="1"/>
  <c r="N73"/>
  <c r="O73" s="1"/>
  <c r="N74"/>
  <c r="O74" s="1"/>
  <c r="N66"/>
  <c r="O66" s="1"/>
  <c r="N60"/>
  <c r="O60" s="1"/>
  <c r="N61"/>
  <c r="O61" s="1"/>
  <c r="N62"/>
  <c r="O62" s="1"/>
  <c r="N59"/>
  <c r="N50"/>
  <c r="O50" s="1"/>
  <c r="N51"/>
  <c r="O51" s="1"/>
  <c r="N52"/>
  <c r="O52" s="1"/>
  <c r="N53"/>
  <c r="O53" s="1"/>
  <c r="N54"/>
  <c r="O54" s="1"/>
  <c r="N55"/>
  <c r="O55" s="1"/>
  <c r="N49"/>
  <c r="O49" s="1"/>
  <c r="N40"/>
  <c r="O40" s="1"/>
  <c r="N41"/>
  <c r="O41" s="1"/>
  <c r="N42"/>
  <c r="O42" s="1"/>
  <c r="N43"/>
  <c r="O43" s="1"/>
  <c r="N44"/>
  <c r="O44" s="1"/>
  <c r="N45"/>
  <c r="O45" s="1"/>
  <c r="N39"/>
  <c r="N24"/>
  <c r="O24" s="1"/>
  <c r="N25"/>
  <c r="O25" s="1"/>
  <c r="N26"/>
  <c r="O26" s="1"/>
  <c r="N27"/>
  <c r="O27" s="1"/>
  <c r="N28"/>
  <c r="O28" s="1"/>
  <c r="N29"/>
  <c r="O29" s="1"/>
  <c r="O30"/>
  <c r="N31"/>
  <c r="O31" s="1"/>
  <c r="N32"/>
  <c r="O32" s="1"/>
  <c r="N33"/>
  <c r="O33" s="1"/>
  <c r="N34"/>
  <c r="O34" s="1"/>
  <c r="N35"/>
  <c r="O35" s="1"/>
  <c r="N23"/>
  <c r="N14"/>
  <c r="O14" s="1"/>
  <c r="N15"/>
  <c r="O15" s="1"/>
  <c r="N16"/>
  <c r="O16" s="1"/>
  <c r="N17"/>
  <c r="O17" s="1"/>
  <c r="N18"/>
  <c r="O18" s="1"/>
  <c r="N19"/>
  <c r="O19" s="1"/>
  <c r="N13"/>
  <c r="N20" l="1"/>
  <c r="O20" s="1"/>
  <c r="O23"/>
  <c r="N36"/>
  <c r="O36" s="1"/>
  <c r="O39"/>
  <c r="N46"/>
  <c r="O46" s="1"/>
  <c r="O104"/>
  <c r="N111"/>
  <c r="O111" s="1"/>
  <c r="N101"/>
  <c r="O101" s="1"/>
  <c r="O78"/>
  <c r="N92"/>
  <c r="O92" s="1"/>
  <c r="O114"/>
  <c r="N118"/>
  <c r="O118" s="1"/>
  <c r="O121"/>
  <c r="N125"/>
  <c r="O125" s="1"/>
  <c r="O59"/>
  <c r="N75"/>
  <c r="O75" s="1"/>
  <c r="O13"/>
  <c r="M9"/>
  <c r="E9"/>
  <c r="L9"/>
  <c r="I9"/>
  <c r="G9"/>
  <c r="H9"/>
  <c r="J9"/>
  <c r="F9"/>
  <c r="K9"/>
  <c r="D9"/>
  <c r="N7"/>
  <c r="O7" s="1"/>
  <c r="C9"/>
  <c r="N8" l="1"/>
  <c r="O8" s="1"/>
  <c r="B10"/>
  <c r="C10" s="1"/>
  <c r="D10" s="1"/>
  <c r="E10" s="1"/>
  <c r="F10" s="1"/>
  <c r="G10" s="1"/>
  <c r="H10" s="1"/>
  <c r="I10" s="1"/>
  <c r="J10" s="1"/>
  <c r="K10" s="1"/>
  <c r="L10" s="1"/>
  <c r="M10" s="1"/>
  <c r="B9"/>
  <c r="N9" s="1"/>
  <c r="O9" s="1"/>
</calcChain>
</file>

<file path=xl/comments1.xml><?xml version="1.0" encoding="utf-8"?>
<comments xmlns="http://schemas.openxmlformats.org/spreadsheetml/2006/main">
  <authors>
    <author>Jon</author>
  </authors>
  <commentList>
    <comment ref="A9" authorId="0">
      <text>
        <r>
          <rPr>
            <b/>
            <sz val="8"/>
            <color indexed="81"/>
            <rFont val="Tahoma"/>
            <family val="2"/>
          </rPr>
          <t>NET</t>
        </r>
        <r>
          <rPr>
            <sz val="8"/>
            <color indexed="81"/>
            <rFont val="Tahoma"/>
            <family val="2"/>
          </rPr>
          <t>:
Income - Expenses</t>
        </r>
      </text>
    </comment>
  </commentList>
</comments>
</file>

<file path=xl/sharedStrings.xml><?xml version="1.0" encoding="utf-8"?>
<sst xmlns="http://schemas.openxmlformats.org/spreadsheetml/2006/main" count="291" uniqueCount="126">
  <si>
    <t>Music</t>
  </si>
  <si>
    <t>Postage</t>
  </si>
  <si>
    <t>INCOME</t>
  </si>
  <si>
    <t>Total Income</t>
  </si>
  <si>
    <t>Total Expenses</t>
  </si>
  <si>
    <t>Interest Income</t>
  </si>
  <si>
    <t>Dividends</t>
  </si>
  <si>
    <t>Clothing</t>
  </si>
  <si>
    <t>Groceries</t>
  </si>
  <si>
    <t>Gifts Given</t>
  </si>
  <si>
    <t>Gifts Received</t>
  </si>
  <si>
    <t>Wages &amp; Tips</t>
  </si>
  <si>
    <t>Transfer From Savings</t>
  </si>
  <si>
    <t>MISCELLANEOUS</t>
  </si>
  <si>
    <t>HOME EXPENSES</t>
  </si>
  <si>
    <t>Electricity</t>
  </si>
  <si>
    <t>Internet</t>
  </si>
  <si>
    <t>Other</t>
  </si>
  <si>
    <t>Improvements</t>
  </si>
  <si>
    <t>Phone</t>
  </si>
  <si>
    <t>TRANSPORTATION</t>
  </si>
  <si>
    <t>Vehicle Payments</t>
  </si>
  <si>
    <t>Fuel</t>
  </si>
  <si>
    <t>Repairs</t>
  </si>
  <si>
    <t>HEALTH</t>
  </si>
  <si>
    <t>Doctor/Dentist</t>
  </si>
  <si>
    <t>Medicine/Drugs</t>
  </si>
  <si>
    <t>Health Club Dues</t>
  </si>
  <si>
    <t>ENTERTAINMENT</t>
  </si>
  <si>
    <t>Books</t>
  </si>
  <si>
    <t>Newspaper</t>
  </si>
  <si>
    <t>Magazines</t>
  </si>
  <si>
    <t>Rentals</t>
  </si>
  <si>
    <t>Outdoor Recreation</t>
  </si>
  <si>
    <t>Hobbies</t>
  </si>
  <si>
    <t>Sports</t>
  </si>
  <si>
    <t>SUBSCRIPTIONS</t>
  </si>
  <si>
    <t>DAILY LIVING</t>
  </si>
  <si>
    <t>Personal Supplies</t>
  </si>
  <si>
    <t>Charitable Donations</t>
  </si>
  <si>
    <t>Religious Donations</t>
  </si>
  <si>
    <t>Bank Fees</t>
  </si>
  <si>
    <t>Emergency Fund</t>
  </si>
  <si>
    <t>Transfer to Savings</t>
  </si>
  <si>
    <t>Investments</t>
  </si>
  <si>
    <t>SAVINGS</t>
  </si>
  <si>
    <t>Retirement (401k, IRA)</t>
  </si>
  <si>
    <t>OBLIGATIONS</t>
  </si>
  <si>
    <t>Student Loan</t>
  </si>
  <si>
    <t>Other Loan</t>
  </si>
  <si>
    <t>Federal Taxes</t>
  </si>
  <si>
    <t>State/Local Taxes</t>
  </si>
  <si>
    <t>Bus/Taxi/Train Fare</t>
  </si>
  <si>
    <t>Registration/License</t>
  </si>
  <si>
    <t>Maintenance/Supplies</t>
  </si>
  <si>
    <t>Lawn/Garden</t>
  </si>
  <si>
    <t>Furnishings/Appliances</t>
  </si>
  <si>
    <t>Cable/Satellite</t>
  </si>
  <si>
    <t>Water/Sewer/Trash</t>
  </si>
  <si>
    <t>Gas/Oil</t>
  </si>
  <si>
    <t>Mortgage/Rent</t>
  </si>
  <si>
    <t>Dining/Eating Out</t>
  </si>
  <si>
    <t>Salon/Barber</t>
  </si>
  <si>
    <t>Movies/Theater</t>
  </si>
  <si>
    <t>Videos/DVDs</t>
  </si>
  <si>
    <t>Concerts/Plays</t>
  </si>
  <si>
    <t>Film/Photos</t>
  </si>
  <si>
    <t>Games</t>
  </si>
  <si>
    <t>Toys/Gadgets</t>
  </si>
  <si>
    <t>CHARITY/GIFTS</t>
  </si>
  <si>
    <t>Cleaning</t>
  </si>
  <si>
    <t>Health Insurance</t>
  </si>
  <si>
    <t>Life Insurance</t>
  </si>
  <si>
    <t>Auto Insurance</t>
  </si>
  <si>
    <t>Home/Rental Insurance</t>
  </si>
  <si>
    <t>Vacation/Travel</t>
  </si>
  <si>
    <t>Education</t>
  </si>
  <si>
    <t>Veterinarian/Pet Care</t>
  </si>
  <si>
    <t>Pet Food</t>
  </si>
  <si>
    <t>Starting Balance</t>
  </si>
  <si>
    <t>JAN</t>
  </si>
  <si>
    <t>FEB</t>
  </si>
  <si>
    <t>MAR</t>
  </si>
  <si>
    <t>APR</t>
  </si>
  <si>
    <t>MAY</t>
  </si>
  <si>
    <t>JUN</t>
  </si>
  <si>
    <t>JUL</t>
  </si>
  <si>
    <t>AUG</t>
  </si>
  <si>
    <t>SEP</t>
  </si>
  <si>
    <t>OCT</t>
  </si>
  <si>
    <t>NOV</t>
  </si>
  <si>
    <t>DEC</t>
  </si>
  <si>
    <t>Total</t>
  </si>
  <si>
    <t>Projected End Balance</t>
  </si>
  <si>
    <t>Credit Card Debt</t>
  </si>
  <si>
    <t>Alimony/Child Support</t>
  </si>
  <si>
    <t>Education/Lessons</t>
  </si>
  <si>
    <t>Dues/Memberships</t>
  </si>
  <si>
    <t>[42]</t>
  </si>
  <si>
    <t>Refunds/Reimbursements</t>
  </si>
  <si>
    <t>Avg</t>
  </si>
  <si>
    <t>Intro</t>
  </si>
  <si>
    <t>Step 1:</t>
  </si>
  <si>
    <t>Define Budget Categories</t>
  </si>
  <si>
    <t>Step 2:</t>
  </si>
  <si>
    <t>Enter Your Beginning Balance</t>
  </si>
  <si>
    <t>Step 3:</t>
  </si>
  <si>
    <t>Define Your Budget</t>
  </si>
  <si>
    <t>For fixed expenses, such as rent or mortgage payments, enter the same amount in each month.</t>
  </si>
  <si>
    <t>For variable expenses such as utility bills, groceries, and birthday gifts, you can enter the estimated amounts in the months that they occur. Or, you can enter an estimated monthly average.</t>
  </si>
  <si>
    <t>Step 4:</t>
  </si>
  <si>
    <t>This personal budget spreadsheet is meant to help you create a budget for an entire year. Doing this will help you make predictions about your future finances. This is especially useful when making major life changes like moving or changing jobs.</t>
  </si>
  <si>
    <t>Fixed Expenses</t>
  </si>
  <si>
    <t>Variable Expenses</t>
  </si>
  <si>
    <t>Add Cell Comments</t>
  </si>
  <si>
    <t>Add cell comments as needed to help explain costs. For example, you might include the names of Birthdays in comments for the Gifts Given category</t>
  </si>
  <si>
    <t>Add the balances in your spending accounts (cash, checking) to come up with your starting balance. Enter your balance at the top of the worksheet.</t>
  </si>
  <si>
    <t>HELP</t>
  </si>
  <si>
    <t>Using income and expense data from past receipts, balance statements, bills, pay stubs, and other information that you know about the coming year, fill in the budget amounts for each of the categories.</t>
  </si>
  <si>
    <t>Can can start with a month other than January by editing the column labels. For example, enter "Mar" in place of "Jan," then copy that cell to the right to automatically enter the other month labels.</t>
  </si>
  <si>
    <t>Each major category is a separate Excel Table. You can edit the sub-categories as needed. If you add or remove a major category (an entire Table), you will need to edit the formulas in the Budget Summary table.</t>
  </si>
  <si>
    <t>To add a new sub-category to a table, right-click in the table and go to Insert &gt; Table Rows Above. To remove a sub-category from a table, right-click in the table and go to Delete &gt; Table Rows.</t>
  </si>
  <si>
    <t>NET</t>
  </si>
  <si>
    <t>Personal Cash Flow Spreadsheet</t>
  </si>
  <si>
    <t>Deliver To Your AIC Advisor</t>
  </si>
  <si>
    <t>Include this form along with the documents from the Document Checklist.</t>
  </si>
</sst>
</file>

<file path=xl/styles.xml><?xml version="1.0" encoding="utf-8"?>
<styleSheet xmlns="http://schemas.openxmlformats.org/spreadsheetml/2006/main">
  <numFmts count="3">
    <numFmt numFmtId="44" formatCode="_(&quot;$&quot;* #,##0.00_);_(&quot;$&quot;* \(#,##0.00\);_(&quot;$&quot;* &quot;-&quot;??_);_(@_)"/>
    <numFmt numFmtId="43" formatCode="_(* #,##0.00_);_(* \(#,##0.00\);_(* &quot;-&quot;??_);_(@_)"/>
    <numFmt numFmtId="164" formatCode="#,##0;[Red]\-#,##0"/>
  </numFmts>
  <fonts count="45">
    <font>
      <sz val="11"/>
      <name val="Arial"/>
      <family val="2"/>
    </font>
    <font>
      <sz val="10"/>
      <name val="Arial"/>
      <family val="2"/>
    </font>
    <font>
      <u/>
      <sz val="10"/>
      <color indexed="12"/>
      <name val="Arial"/>
      <family val="2"/>
    </font>
    <font>
      <sz val="8"/>
      <color indexed="81"/>
      <name val="Tahoma"/>
      <family val="2"/>
    </font>
    <font>
      <b/>
      <sz val="8"/>
      <color indexed="81"/>
      <name val="Tahoma"/>
      <family val="2"/>
    </font>
    <font>
      <sz val="10"/>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sz val="8"/>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Trebuchet MS"/>
      <family val="2"/>
      <scheme val="minor"/>
    </font>
    <font>
      <u/>
      <sz val="8"/>
      <color indexed="12"/>
      <name val="Trebuchet MS"/>
      <family val="2"/>
      <scheme val="minor"/>
    </font>
    <font>
      <sz val="8"/>
      <name val="Trebuchet MS"/>
      <family val="2"/>
      <scheme val="minor"/>
    </font>
    <font>
      <b/>
      <sz val="10"/>
      <name val="Trebuchet MS"/>
      <family val="2"/>
      <scheme val="minor"/>
    </font>
    <font>
      <b/>
      <sz val="18"/>
      <color theme="0"/>
      <name val="Arial"/>
      <family val="1"/>
      <scheme val="major"/>
    </font>
    <font>
      <b/>
      <sz val="18"/>
      <color theme="0"/>
      <name val="Trebuchet MS"/>
      <family val="2"/>
      <scheme val="minor"/>
    </font>
    <font>
      <b/>
      <sz val="10"/>
      <name val="Arial"/>
      <family val="1"/>
      <scheme val="major"/>
    </font>
    <font>
      <sz val="2"/>
      <color indexed="9"/>
      <name val="Trebuchet MS"/>
      <family val="2"/>
      <scheme val="minor"/>
    </font>
    <font>
      <b/>
      <sz val="10"/>
      <name val="Arial"/>
      <family val="2"/>
      <scheme val="major"/>
    </font>
    <font>
      <b/>
      <sz val="8"/>
      <name val="Arial"/>
      <family val="2"/>
      <scheme val="major"/>
    </font>
    <font>
      <sz val="9"/>
      <name val="Trebuchet MS"/>
      <family val="2"/>
      <scheme val="minor"/>
    </font>
    <font>
      <sz val="9"/>
      <color theme="1"/>
      <name val="Trebuchet MS"/>
      <family val="2"/>
      <scheme val="minor"/>
    </font>
    <font>
      <sz val="11"/>
      <name val="Trebuchet MS"/>
      <family val="2"/>
      <scheme val="minor"/>
    </font>
    <font>
      <sz val="18"/>
      <name val="Arial"/>
      <family val="2"/>
    </font>
    <font>
      <sz val="9"/>
      <color theme="0" tint="-0.499984740745262"/>
      <name val="Arial"/>
      <family val="2"/>
    </font>
    <font>
      <sz val="12"/>
      <name val="Arial"/>
      <family val="2"/>
    </font>
    <font>
      <sz val="8"/>
      <color theme="0" tint="-0.34998626667073579"/>
      <name val="Trebuchet MS"/>
      <family val="2"/>
      <scheme val="minor"/>
    </font>
    <font>
      <sz val="11"/>
      <name val="Calibri"/>
      <family val="2"/>
    </font>
    <font>
      <sz val="18"/>
      <color rgb="FF024930"/>
      <name val="Arial"/>
      <family val="2"/>
      <scheme val="major"/>
    </font>
    <font>
      <b/>
      <sz val="10"/>
      <name val="Arial"/>
      <family val="2"/>
    </font>
    <font>
      <sz val="14"/>
      <name val="Arial"/>
      <family val="2"/>
    </font>
  </fonts>
  <fills count="24">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theme="5" tint="0.79998168889431442"/>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thin">
        <color indexed="64"/>
      </top>
      <bottom style="double">
        <color indexed="64"/>
      </bottom>
      <diagonal/>
    </border>
    <border>
      <left style="thin">
        <color theme="0" tint="-0.24994659260841701"/>
      </left>
      <right style="thin">
        <color theme="0" tint="-0.24994659260841701"/>
      </right>
      <top style="thin">
        <color theme="0" tint="-0.24994659260841701"/>
      </top>
      <bottom/>
      <diagonal/>
    </border>
    <border>
      <left/>
      <right/>
      <top/>
      <bottom style="double">
        <color theme="5" tint="-0.499984740745262"/>
      </bottom>
      <diagonal/>
    </border>
    <border>
      <left style="thin">
        <color theme="0" tint="-0.24994659260841701"/>
      </left>
      <right style="thin">
        <color theme="0" tint="-0.24994659260841701"/>
      </right>
      <top style="thin">
        <color theme="0" tint="-0.24994659260841701"/>
      </top>
      <bottom style="double">
        <color theme="5" tint="-0.499984740745262"/>
      </bottom>
      <diagonal/>
    </border>
  </borders>
  <cellStyleXfs count="45">
    <xf numFmtId="0" fontId="0" fillId="0" borderId="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9" fillId="17" borderId="1" applyNumberFormat="0" applyAlignment="0" applyProtection="0"/>
    <xf numFmtId="0" fontId="10" fillId="18"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xf numFmtId="0" fontId="12" fillId="19"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alignment vertical="top"/>
      <protection locked="0"/>
    </xf>
    <xf numFmtId="0" fontId="16" fillId="11" borderId="1" applyNumberFormat="0" applyAlignment="0" applyProtection="0"/>
    <xf numFmtId="0" fontId="17" fillId="0" borderId="6" applyNumberFormat="0" applyFill="0" applyAlignment="0" applyProtection="0"/>
    <xf numFmtId="0" fontId="18" fillId="5" borderId="0" applyNumberFormat="0" applyBorder="0" applyAlignment="0" applyProtection="0"/>
    <xf numFmtId="0" fontId="5" fillId="5" borderId="7" applyNumberFormat="0" applyFont="0" applyAlignment="0" applyProtection="0"/>
    <xf numFmtId="0" fontId="20" fillId="17" borderId="8"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cellStyleXfs>
  <cellXfs count="70">
    <xf numFmtId="0" fontId="0" fillId="0" borderId="0" xfId="0"/>
    <xf numFmtId="0" fontId="24" fillId="0" borderId="0" xfId="0" applyFont="1"/>
    <xf numFmtId="0" fontId="26" fillId="0" borderId="0" xfId="0" applyFont="1"/>
    <xf numFmtId="0" fontId="26" fillId="0" borderId="0" xfId="0" applyFont="1" applyFill="1" applyBorder="1"/>
    <xf numFmtId="0" fontId="24" fillId="0" borderId="0" xfId="0" applyFont="1" applyBorder="1"/>
    <xf numFmtId="0" fontId="27" fillId="0" borderId="0" xfId="0" applyFont="1" applyFill="1" applyBorder="1" applyAlignment="1">
      <alignment horizontal="right" vertical="center"/>
    </xf>
    <xf numFmtId="3" fontId="26" fillId="0" borderId="7" xfId="28" applyNumberFormat="1" applyFont="1" applyFill="1" applyBorder="1"/>
    <xf numFmtId="0" fontId="31" fillId="0" borderId="0" xfId="0" applyFont="1" applyAlignment="1">
      <alignment horizontal="right"/>
    </xf>
    <xf numFmtId="0" fontId="27" fillId="21" borderId="0" xfId="0" applyFont="1" applyFill="1" applyBorder="1" applyAlignment="1">
      <alignment horizontal="right" vertical="center"/>
    </xf>
    <xf numFmtId="3" fontId="26" fillId="21" borderId="0" xfId="29" applyNumberFormat="1" applyFont="1" applyFill="1" applyBorder="1" applyAlignment="1">
      <alignment horizontal="right" vertical="center"/>
    </xf>
    <xf numFmtId="0" fontId="27" fillId="21" borderId="10" xfId="0" applyFont="1" applyFill="1" applyBorder="1" applyAlignment="1">
      <alignment horizontal="right" vertical="center"/>
    </xf>
    <xf numFmtId="3" fontId="26" fillId="21" borderId="10" xfId="29" applyNumberFormat="1" applyFont="1" applyFill="1" applyBorder="1" applyAlignment="1">
      <alignment horizontal="right" vertical="center"/>
    </xf>
    <xf numFmtId="0" fontId="27" fillId="21" borderId="11" xfId="0" applyFont="1" applyFill="1" applyBorder="1" applyAlignment="1">
      <alignment horizontal="right" vertical="center"/>
    </xf>
    <xf numFmtId="0" fontId="37" fillId="21" borderId="0" xfId="0" applyFont="1" applyFill="1" applyAlignment="1">
      <alignment vertical="center"/>
    </xf>
    <xf numFmtId="0" fontId="1" fillId="21" borderId="0" xfId="0" applyFont="1" applyFill="1" applyAlignment="1">
      <alignment horizontal="right" vertical="center"/>
    </xf>
    <xf numFmtId="0" fontId="2" fillId="0" borderId="0" xfId="36" applyFont="1" applyAlignment="1" applyProtection="1">
      <alignment horizontal="left" vertical="top"/>
    </xf>
    <xf numFmtId="0" fontId="38" fillId="0" borderId="0" xfId="0" applyNumberFormat="1" applyFont="1" applyAlignment="1">
      <alignment horizontal="right" vertical="center"/>
    </xf>
    <xf numFmtId="0" fontId="19" fillId="0" borderId="0" xfId="0" applyNumberFormat="1" applyFont="1" applyAlignment="1">
      <alignment vertical="center"/>
    </xf>
    <xf numFmtId="0" fontId="0" fillId="0" borderId="0" xfId="0" applyFont="1"/>
    <xf numFmtId="0" fontId="1" fillId="0" borderId="0" xfId="0" applyNumberFormat="1" applyFont="1"/>
    <xf numFmtId="0" fontId="0" fillId="0" borderId="0" xfId="0" applyNumberFormat="1" applyFont="1" applyAlignment="1">
      <alignment vertical="top" wrapText="1"/>
    </xf>
    <xf numFmtId="0" fontId="19" fillId="0" borderId="0" xfId="0" applyNumberFormat="1" applyFont="1" applyAlignment="1">
      <alignment vertical="top"/>
    </xf>
    <xf numFmtId="0" fontId="39" fillId="0" borderId="0" xfId="0" applyNumberFormat="1" applyFont="1" applyAlignment="1">
      <alignment vertical="top"/>
    </xf>
    <xf numFmtId="0" fontId="0" fillId="0" borderId="0" xfId="0" applyNumberFormat="1" applyFont="1" applyAlignment="1">
      <alignment vertical="top"/>
    </xf>
    <xf numFmtId="0" fontId="39" fillId="0" borderId="0" xfId="0" applyNumberFormat="1" applyFont="1"/>
    <xf numFmtId="0" fontId="0" fillId="0" borderId="0" xfId="0" applyNumberFormat="1" applyFont="1"/>
    <xf numFmtId="0" fontId="19" fillId="0" borderId="0" xfId="0" applyNumberFormat="1" applyFont="1"/>
    <xf numFmtId="0" fontId="24" fillId="0" borderId="0" xfId="0" applyFont="1" applyFill="1"/>
    <xf numFmtId="0" fontId="29" fillId="0" borderId="0" xfId="0" applyFont="1" applyFill="1" applyBorder="1" applyAlignment="1">
      <alignment horizontal="left" vertical="center"/>
    </xf>
    <xf numFmtId="0" fontId="28" fillId="0" borderId="0" xfId="0" applyFont="1" applyFill="1" applyBorder="1" applyAlignment="1">
      <alignment vertical="center"/>
    </xf>
    <xf numFmtId="0" fontId="25" fillId="0" borderId="0" xfId="36" applyFont="1" applyFill="1" applyBorder="1" applyAlignment="1" applyProtection="1"/>
    <xf numFmtId="164" fontId="26" fillId="21" borderId="11" xfId="29" applyNumberFormat="1" applyFont="1" applyFill="1" applyBorder="1" applyAlignment="1">
      <alignment horizontal="right" vertical="center"/>
    </xf>
    <xf numFmtId="0" fontId="40" fillId="0" borderId="0" xfId="0" applyFont="1" applyFill="1" applyBorder="1" applyAlignment="1">
      <alignment horizontal="right"/>
    </xf>
    <xf numFmtId="0" fontId="30" fillId="0" borderId="0" xfId="0" applyFont="1" applyFill="1" applyBorder="1" applyAlignment="1">
      <alignment vertical="center"/>
    </xf>
    <xf numFmtId="0" fontId="30" fillId="0" borderId="0" xfId="0" applyFont="1" applyFill="1" applyBorder="1" applyAlignment="1">
      <alignment horizontal="center" vertical="center"/>
    </xf>
    <xf numFmtId="0" fontId="30" fillId="0" borderId="0" xfId="0" applyFont="1" applyFill="1" applyBorder="1" applyAlignment="1">
      <alignment horizontal="right" vertical="center"/>
    </xf>
    <xf numFmtId="0" fontId="26" fillId="0" borderId="0" xfId="0" applyFont="1" applyAlignment="1">
      <alignment vertical="center"/>
    </xf>
    <xf numFmtId="0" fontId="32" fillId="21" borderId="0" xfId="0" applyFont="1" applyFill="1" applyBorder="1" applyAlignment="1">
      <alignment horizontal="right" vertical="center"/>
    </xf>
    <xf numFmtId="3" fontId="33" fillId="21" borderId="0" xfId="28" applyNumberFormat="1" applyFont="1" applyFill="1" applyBorder="1" applyAlignment="1">
      <alignment horizontal="center" vertical="center"/>
    </xf>
    <xf numFmtId="0" fontId="24" fillId="0" borderId="0" xfId="0" applyFont="1" applyAlignment="1">
      <alignment vertical="center"/>
    </xf>
    <xf numFmtId="3" fontId="26" fillId="21" borderId="0" xfId="0" applyNumberFormat="1" applyFont="1" applyFill="1" applyAlignment="1">
      <alignment vertical="center"/>
    </xf>
    <xf numFmtId="0" fontId="24" fillId="21" borderId="0" xfId="0" applyFont="1" applyFill="1" applyAlignment="1">
      <alignment vertical="center"/>
    </xf>
    <xf numFmtId="0" fontId="34" fillId="0" borderId="0" xfId="0" applyFont="1" applyFill="1" applyBorder="1" applyAlignment="1">
      <alignment vertical="center" shrinkToFit="1"/>
    </xf>
    <xf numFmtId="3" fontId="34" fillId="0" borderId="12" xfId="28" applyNumberFormat="1" applyFont="1" applyFill="1" applyBorder="1" applyAlignment="1">
      <alignment vertical="center"/>
    </xf>
    <xf numFmtId="3" fontId="34" fillId="21" borderId="0" xfId="0" applyNumberFormat="1" applyFont="1" applyFill="1" applyBorder="1" applyAlignment="1">
      <alignment vertical="center"/>
    </xf>
    <xf numFmtId="0" fontId="34" fillId="0" borderId="0" xfId="0" applyFont="1" applyFill="1" applyBorder="1" applyAlignment="1">
      <alignment horizontal="right" vertical="center" shrinkToFit="1"/>
    </xf>
    <xf numFmtId="3" fontId="34" fillId="0" borderId="0" xfId="0" applyNumberFormat="1" applyFont="1" applyFill="1" applyBorder="1" applyAlignment="1">
      <alignment vertical="center"/>
    </xf>
    <xf numFmtId="0" fontId="26" fillId="0" borderId="0" xfId="0" applyFont="1" applyBorder="1" applyAlignment="1">
      <alignment vertical="center"/>
    </xf>
    <xf numFmtId="0" fontId="26" fillId="0" borderId="0" xfId="0" applyFont="1" applyFill="1" applyBorder="1" applyAlignment="1">
      <alignment vertical="center"/>
    </xf>
    <xf numFmtId="3" fontId="26" fillId="0" borderId="0" xfId="0" applyNumberFormat="1" applyFont="1" applyFill="1" applyBorder="1" applyAlignment="1">
      <alignment vertical="center"/>
    </xf>
    <xf numFmtId="0" fontId="24" fillId="0" borderId="0" xfId="0" applyFont="1" applyFill="1" applyBorder="1" applyAlignment="1">
      <alignment vertical="center"/>
    </xf>
    <xf numFmtId="3" fontId="35" fillId="21" borderId="0" xfId="0" applyNumberFormat="1" applyFont="1" applyFill="1" applyBorder="1" applyAlignment="1">
      <alignment vertical="center"/>
    </xf>
    <xf numFmtId="0" fontId="36" fillId="0" borderId="0" xfId="0" applyFont="1" applyAlignment="1">
      <alignment vertical="center"/>
    </xf>
    <xf numFmtId="0" fontId="0" fillId="0" borderId="0" xfId="0" applyFont="1" applyAlignment="1">
      <alignment vertical="top"/>
    </xf>
    <xf numFmtId="0" fontId="0" fillId="0" borderId="0" xfId="0" applyFont="1" applyAlignment="1">
      <alignment vertical="top" wrapText="1"/>
    </xf>
    <xf numFmtId="0" fontId="41" fillId="0" borderId="0" xfId="0" applyFont="1"/>
    <xf numFmtId="0" fontId="42" fillId="0" borderId="0" xfId="0" applyFont="1" applyFill="1" applyBorder="1" applyAlignment="1">
      <alignment vertical="center"/>
    </xf>
    <xf numFmtId="0" fontId="2" fillId="0" borderId="0" xfId="36" applyFill="1" applyBorder="1" applyAlignment="1" applyProtection="1"/>
    <xf numFmtId="0" fontId="43" fillId="0" borderId="0" xfId="0" applyNumberFormat="1" applyFont="1" applyAlignment="1">
      <alignment vertical="top"/>
    </xf>
    <xf numFmtId="0" fontId="1" fillId="0" borderId="0" xfId="0" applyNumberFormat="1" applyFont="1" applyAlignment="1">
      <alignment vertical="top" wrapText="1"/>
    </xf>
    <xf numFmtId="0" fontId="1" fillId="0" borderId="0" xfId="0" applyNumberFormat="1" applyFont="1" applyAlignment="1">
      <alignment vertical="top"/>
    </xf>
    <xf numFmtId="0" fontId="43" fillId="20" borderId="0" xfId="0" applyNumberFormat="1" applyFont="1" applyFill="1" applyAlignment="1">
      <alignment vertical="top"/>
    </xf>
    <xf numFmtId="0" fontId="44" fillId="21" borderId="0" xfId="0" applyFont="1" applyFill="1" applyAlignment="1">
      <alignment vertical="center"/>
    </xf>
    <xf numFmtId="0" fontId="30" fillId="22" borderId="0" xfId="0" applyFont="1" applyFill="1" applyBorder="1" applyAlignment="1">
      <alignment vertical="center"/>
    </xf>
    <xf numFmtId="0" fontId="30" fillId="22" borderId="0" xfId="0" applyFont="1" applyFill="1" applyBorder="1" applyAlignment="1">
      <alignment horizontal="center" vertical="center"/>
    </xf>
    <xf numFmtId="0" fontId="30" fillId="22" borderId="0" xfId="0" applyFont="1" applyFill="1" applyBorder="1" applyAlignment="1">
      <alignment horizontal="right" vertical="center"/>
    </xf>
    <xf numFmtId="3" fontId="34" fillId="23" borderId="12" xfId="28" applyNumberFormat="1" applyFont="1" applyFill="1" applyBorder="1" applyAlignment="1">
      <alignment vertical="center"/>
    </xf>
    <xf numFmtId="3" fontId="35" fillId="21" borderId="13" xfId="0" applyNumberFormat="1" applyFont="1" applyFill="1" applyBorder="1" applyAlignment="1">
      <alignment vertical="center"/>
    </xf>
    <xf numFmtId="0" fontId="34" fillId="0" borderId="13" xfId="0" applyFont="1" applyFill="1" applyBorder="1" applyAlignment="1">
      <alignment vertical="center" shrinkToFit="1"/>
    </xf>
    <xf numFmtId="3" fontId="34" fillId="23" borderId="14" xfId="28" applyNumberFormat="1" applyFont="1" applyFill="1" applyBorder="1" applyAlignment="1">
      <alignment vertic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ustomBuiltin="1"/>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332">
    <dxf>
      <font>
        <b val="0"/>
        <i val="0"/>
        <strike val="0"/>
        <condense val="0"/>
        <extend val="0"/>
        <outline val="0"/>
        <shadow val="0"/>
        <u val="none"/>
        <vertAlign val="baseline"/>
        <sz val="9"/>
        <color auto="1"/>
        <name val="Trebuchet MS"/>
        <scheme val="minor"/>
      </font>
      <numFmt numFmtId="3" formatCode="#,##0"/>
      <fill>
        <patternFill patternType="solid">
          <fgColor indexed="64"/>
          <bgColor theme="0" tint="-4.9989318521683403E-2"/>
        </patternFill>
      </fill>
      <alignment horizontal="general" vertical="center" textRotation="0" wrapText="0" indent="0" relativeIndent="0" justifyLastLine="0" shrinkToFit="0" mergeCell="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0" tint="-4.9989318521683403E-2"/>
        </patternFill>
      </fill>
      <alignment horizontal="general" vertical="center" textRotation="0" wrapText="0" indent="0" relativeIndent="0" justifyLastLine="0" shrinkToFit="0" mergeCell="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dxf>
    <dxf>
      <font>
        <b val="0"/>
        <i val="0"/>
        <strike val="0"/>
        <condense val="0"/>
        <extend val="0"/>
        <outline val="0"/>
        <shadow val="0"/>
        <u val="none"/>
        <vertAlign val="baseline"/>
        <sz val="9"/>
        <color auto="1"/>
        <name val="Trebuchet MS"/>
        <scheme val="minor"/>
      </font>
      <fill>
        <patternFill patternType="none">
          <fgColor indexed="64"/>
          <bgColor indexed="65"/>
        </patternFill>
      </fill>
      <alignment horizontal="right" vertical="center" textRotation="0" wrapText="0" indent="0" relativeIndent="0" justifyLastLine="0" shrinkToFit="1" mergeCell="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0" tint="-4.9989318521683403E-2"/>
        </patternFill>
      </fill>
      <alignment horizontal="general" vertical="center" textRotation="0" wrapText="0" indent="0" relativeIndent="0" justifyLastLine="0" shrinkToFit="0" mergeCell="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0" tint="-4.9989318521683403E-2"/>
        </patternFill>
      </fill>
      <alignment horizontal="general" vertical="center" textRotation="0" wrapText="0" indent="0" relativeIndent="0" justifyLastLine="0" shrinkToFit="0" mergeCell="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dxf>
    <dxf>
      <font>
        <b val="0"/>
        <i val="0"/>
        <strike val="0"/>
        <condense val="0"/>
        <extend val="0"/>
        <outline val="0"/>
        <shadow val="0"/>
        <u val="none"/>
        <vertAlign val="baseline"/>
        <sz val="9"/>
        <color auto="1"/>
        <name val="Trebuchet MS"/>
        <scheme val="minor"/>
      </font>
      <fill>
        <patternFill patternType="none">
          <fgColor indexed="64"/>
          <bgColor indexed="65"/>
        </patternFill>
      </fill>
      <alignment horizontal="right" vertical="center" textRotation="0" wrapText="0" indent="0" relativeIndent="0" justifyLastLine="0" shrinkToFit="1" mergeCell="0" readingOrder="0"/>
      <border diagonalUp="0" diagonalDown="0" outline="0">
        <left/>
        <right/>
        <top/>
        <bottom/>
      </border>
    </dxf>
    <dxf>
      <font>
        <strike val="0"/>
        <outline val="0"/>
        <shadow val="0"/>
        <u val="none"/>
        <vertAlign val="baseline"/>
        <sz val="9"/>
        <color auto="1"/>
        <name val="Trebuchet MS"/>
        <scheme val="minor"/>
      </font>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relativeIndent="255" justifyLastLine="0" readingOrder="0"/>
      <border outline="0">
        <left style="thin">
          <color theme="0" tint="-0.24994659260841701"/>
        </left>
      </border>
    </dxf>
    <dxf>
      <font>
        <strike val="0"/>
        <outline val="0"/>
        <shadow val="0"/>
        <u val="none"/>
        <vertAlign val="baseline"/>
        <sz val="9"/>
        <color auto="1"/>
        <name val="Trebuchet MS"/>
        <scheme val="minor"/>
      </font>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strike val="0"/>
        <outline val="0"/>
        <shadow val="0"/>
        <u val="none"/>
        <vertAlign val="baseline"/>
        <sz val="9"/>
        <color auto="1"/>
        <name val="Trebuchet MS"/>
        <scheme val="minor"/>
      </font>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strike val="0"/>
        <outline val="0"/>
        <shadow val="0"/>
        <u val="none"/>
        <vertAlign val="baseline"/>
        <sz val="9"/>
        <color auto="1"/>
        <name val="Trebuchet MS"/>
        <scheme val="minor"/>
      </font>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strike val="0"/>
        <outline val="0"/>
        <shadow val="0"/>
        <u val="none"/>
        <vertAlign val="baseline"/>
        <sz val="9"/>
        <color auto="1"/>
        <name val="Trebuchet MS"/>
        <scheme val="minor"/>
      </font>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strike val="0"/>
        <outline val="0"/>
        <shadow val="0"/>
        <u val="none"/>
        <vertAlign val="baseline"/>
        <sz val="9"/>
        <color auto="1"/>
        <name val="Trebuchet MS"/>
        <scheme val="minor"/>
      </font>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strike val="0"/>
        <outline val="0"/>
        <shadow val="0"/>
        <u val="none"/>
        <vertAlign val="baseline"/>
        <sz val="9"/>
        <color auto="1"/>
        <name val="Trebuchet MS"/>
        <scheme val="minor"/>
      </font>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strike val="0"/>
        <outline val="0"/>
        <shadow val="0"/>
        <u val="none"/>
        <vertAlign val="baseline"/>
        <sz val="9"/>
        <color auto="1"/>
        <name val="Trebuchet MS"/>
        <scheme val="minor"/>
      </font>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strike val="0"/>
        <outline val="0"/>
        <shadow val="0"/>
        <u val="none"/>
        <vertAlign val="baseline"/>
        <sz val="9"/>
        <color auto="1"/>
        <name val="Trebuchet MS"/>
        <scheme val="minor"/>
      </font>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strike val="0"/>
        <outline val="0"/>
        <shadow val="0"/>
        <u val="none"/>
        <vertAlign val="baseline"/>
        <sz val="9"/>
        <color auto="1"/>
        <name val="Trebuchet MS"/>
        <scheme val="minor"/>
      </font>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strike val="0"/>
        <outline val="0"/>
        <shadow val="0"/>
        <u val="none"/>
        <vertAlign val="baseline"/>
        <sz val="9"/>
        <color auto="1"/>
        <name val="Trebuchet MS"/>
        <scheme val="minor"/>
      </font>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strike val="0"/>
        <outline val="0"/>
        <shadow val="0"/>
        <u val="none"/>
        <vertAlign val="baseline"/>
        <sz val="9"/>
        <color auto="1"/>
        <name val="Trebuchet MS"/>
        <scheme val="minor"/>
      </font>
      <fill>
        <patternFill patternType="solid">
          <fgColor indexed="64"/>
          <bgColor theme="5" tint="0.79998168889431442"/>
        </patternFill>
      </fill>
      <alignment horizontal="general" vertical="center" textRotation="0" wrapText="0" indent="0" relativeIndent="255" justifyLastLine="0" shrinkToFit="0" mergeCell="0" readingOrder="0"/>
      <border outline="0">
        <right style="thin">
          <color theme="0" tint="-0.24994659260841701"/>
        </right>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relativeIndent="255" justifyLastLine="0" shrinkToFit="1" readingOrder="0"/>
      <border outline="0">
        <right style="thin">
          <color theme="0" tint="-0.24994659260841701"/>
        </right>
      </border>
    </dxf>
    <dxf>
      <font>
        <strike val="0"/>
        <outline val="0"/>
        <shadow val="0"/>
        <u val="none"/>
        <vertAlign val="baseline"/>
        <color auto="1"/>
        <name val="Trebuchet MS"/>
        <scheme val="minor"/>
      </font>
      <fill>
        <patternFill patternType="none">
          <fgColor indexed="64"/>
          <bgColor auto="1"/>
        </patternFill>
      </fill>
      <alignment vertical="center" textRotation="0" wrapText="0" indent="0" relativeIndent="255" justifyLastLine="0" readingOrder="0"/>
    </dxf>
    <dxf>
      <font>
        <b val="0"/>
        <i val="0"/>
        <strike val="0"/>
        <condense val="0"/>
        <extend val="0"/>
        <outline val="0"/>
        <shadow val="0"/>
        <u val="none"/>
        <vertAlign val="baseline"/>
        <sz val="8"/>
        <color auto="1"/>
        <name val="Trebuchet MS"/>
        <scheme val="minor"/>
      </font>
      <fill>
        <patternFill patternType="none">
          <fgColor indexed="64"/>
          <bgColor auto="1"/>
        </patternFill>
      </fill>
      <alignment vertical="center" textRotation="0" wrapText="0" indent="0" relativeIndent="255" justifyLastLine="0" readingOrder="0"/>
    </dxf>
    <dxf>
      <font>
        <b/>
        <i val="0"/>
        <strike val="0"/>
        <condense val="0"/>
        <extend val="0"/>
        <outline val="0"/>
        <shadow val="0"/>
        <u val="none"/>
        <vertAlign val="baseline"/>
        <sz val="10"/>
        <color auto="1"/>
        <name val="Arial"/>
        <scheme val="major"/>
      </font>
      <fill>
        <patternFill patternType="solid">
          <fgColor indexed="64"/>
          <bgColor theme="5" tint="-0.499984740745262"/>
        </patternFill>
      </fill>
      <alignment vertical="center" textRotation="0" wrapText="0" indent="0" relativeIndent="255" justifyLastLine="0" shrinkToFit="0" mergeCell="0" readingOrder="0"/>
    </dxf>
    <dxf>
      <font>
        <strike val="0"/>
        <outline val="0"/>
        <shadow val="0"/>
        <u val="none"/>
        <vertAlign val="baseline"/>
        <sz val="9"/>
        <color auto="1"/>
        <name val="Trebuchet MS"/>
        <scheme val="minor"/>
      </font>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relativeIndent="255" justifyLastLine="0" readingOrder="0"/>
      <border outline="0">
        <left style="thin">
          <color theme="0" tint="-0.24994659260841701"/>
        </left>
      </border>
    </dxf>
    <dxf>
      <font>
        <strike val="0"/>
        <outline val="0"/>
        <shadow val="0"/>
        <u val="none"/>
        <vertAlign val="baseline"/>
        <sz val="9"/>
        <color auto="1"/>
        <name val="Trebuchet MS"/>
        <scheme val="minor"/>
      </font>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strike val="0"/>
        <outline val="0"/>
        <shadow val="0"/>
        <u val="none"/>
        <vertAlign val="baseline"/>
        <sz val="9"/>
        <color auto="1"/>
        <name val="Trebuchet MS"/>
        <scheme val="minor"/>
      </font>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strike val="0"/>
        <outline val="0"/>
        <shadow val="0"/>
        <u val="none"/>
        <vertAlign val="baseline"/>
        <sz val="9"/>
        <color auto="1"/>
        <name val="Trebuchet MS"/>
        <scheme val="minor"/>
      </font>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strike val="0"/>
        <outline val="0"/>
        <shadow val="0"/>
        <u val="none"/>
        <vertAlign val="baseline"/>
        <sz val="9"/>
        <color auto="1"/>
        <name val="Trebuchet MS"/>
        <scheme val="minor"/>
      </font>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strike val="0"/>
        <outline val="0"/>
        <shadow val="0"/>
        <u val="none"/>
        <vertAlign val="baseline"/>
        <sz val="9"/>
        <color auto="1"/>
        <name val="Trebuchet MS"/>
        <scheme val="minor"/>
      </font>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strike val="0"/>
        <outline val="0"/>
        <shadow val="0"/>
        <u val="none"/>
        <vertAlign val="baseline"/>
        <sz val="9"/>
        <color auto="1"/>
        <name val="Trebuchet MS"/>
        <scheme val="minor"/>
      </font>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strike val="0"/>
        <outline val="0"/>
        <shadow val="0"/>
        <u val="none"/>
        <vertAlign val="baseline"/>
        <sz val="9"/>
        <color auto="1"/>
        <name val="Trebuchet MS"/>
        <scheme val="minor"/>
      </font>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strike val="0"/>
        <outline val="0"/>
        <shadow val="0"/>
        <u val="none"/>
        <vertAlign val="baseline"/>
        <sz val="9"/>
        <color auto="1"/>
        <name val="Trebuchet MS"/>
        <scheme val="minor"/>
      </font>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strike val="0"/>
        <outline val="0"/>
        <shadow val="0"/>
        <u val="none"/>
        <vertAlign val="baseline"/>
        <sz val="9"/>
        <color auto="1"/>
        <name val="Trebuchet MS"/>
        <scheme val="minor"/>
      </font>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strike val="0"/>
        <outline val="0"/>
        <shadow val="0"/>
        <u val="none"/>
        <vertAlign val="baseline"/>
        <sz val="9"/>
        <color auto="1"/>
        <name val="Trebuchet MS"/>
        <scheme val="minor"/>
      </font>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strike val="0"/>
        <outline val="0"/>
        <shadow val="0"/>
        <u val="none"/>
        <vertAlign val="baseline"/>
        <sz val="9"/>
        <color auto="1"/>
        <name val="Trebuchet MS"/>
        <scheme val="minor"/>
      </font>
      <fill>
        <patternFill patternType="solid">
          <fgColor indexed="64"/>
          <bgColor theme="5" tint="0.79998168889431442"/>
        </patternFill>
      </fill>
      <alignment horizontal="general" vertical="center" textRotation="0" wrapText="0" indent="0" relativeIndent="255" justifyLastLine="0" shrinkToFit="0" mergeCell="0" readingOrder="0"/>
      <border outline="0">
        <right style="thin">
          <color theme="0" tint="-0.24994659260841701"/>
        </right>
      </border>
    </dxf>
    <dxf>
      <font>
        <b val="0"/>
        <i val="0"/>
        <strike val="0"/>
        <condense val="0"/>
        <extend val="0"/>
        <outline val="0"/>
        <shadow val="0"/>
        <u val="none"/>
        <vertAlign val="baseline"/>
        <sz val="9"/>
        <color auto="1"/>
        <name val="Trebuchet MS"/>
        <scheme val="minor"/>
      </font>
      <fill>
        <patternFill patternType="none">
          <fgColor indexed="64"/>
          <bgColor auto="1"/>
        </patternFill>
      </fill>
      <alignment vertical="center" textRotation="0" wrapText="0" indent="0" relativeIndent="255" justifyLastLine="0" shrinkToFit="1" readingOrder="0"/>
      <border outline="0">
        <right style="thin">
          <color theme="0" tint="-0.24994659260841701"/>
        </right>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relativeIndent="255" justifyLastLine="0" readingOrder="0"/>
      <border outline="0">
        <left style="thin">
          <color theme="0" tint="-0.24994659260841701"/>
        </left>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outline="0">
        <right style="thin">
          <color theme="0" tint="-0.24994659260841701"/>
        </right>
      </border>
    </dxf>
    <dxf>
      <font>
        <b val="0"/>
        <i val="0"/>
        <strike val="0"/>
        <condense val="0"/>
        <extend val="0"/>
        <outline val="0"/>
        <shadow val="0"/>
        <u val="none"/>
        <vertAlign val="baseline"/>
        <sz val="9"/>
        <color auto="1"/>
        <name val="Trebuchet MS"/>
        <scheme val="minor"/>
      </font>
      <fill>
        <patternFill patternType="none">
          <fgColor indexed="64"/>
          <bgColor auto="1"/>
        </patternFill>
      </fill>
      <alignment vertical="center" textRotation="0" wrapText="0" indent="0" relativeIndent="255" justifyLastLine="0" shrinkToFit="1" readingOrder="0"/>
      <border outline="0">
        <right style="thin">
          <color theme="0" tint="-0.24994659260841701"/>
        </right>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relativeIndent="255" justifyLastLine="0" readingOrder="0"/>
      <border outline="0">
        <left style="thin">
          <color theme="0" tint="-0.24994659260841701"/>
        </left>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outline="0">
        <right style="thin">
          <color theme="0" tint="-0.24994659260841701"/>
        </right>
      </border>
    </dxf>
    <dxf>
      <font>
        <b val="0"/>
        <i val="0"/>
        <strike val="0"/>
        <condense val="0"/>
        <extend val="0"/>
        <outline val="0"/>
        <shadow val="0"/>
        <u val="none"/>
        <vertAlign val="baseline"/>
        <sz val="9"/>
        <color auto="1"/>
        <name val="Trebuchet MS"/>
        <scheme val="minor"/>
      </font>
      <fill>
        <patternFill patternType="none">
          <fgColor indexed="64"/>
          <bgColor auto="1"/>
        </patternFill>
      </fill>
      <alignment vertical="center" textRotation="0" wrapText="0" indent="0" relativeIndent="255" justifyLastLine="0" shrinkToFit="1" readingOrder="0"/>
      <border outline="0">
        <right style="thin">
          <color theme="0" tint="-0.24994659260841701"/>
        </right>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relativeIndent="255" justifyLastLine="0" readingOrder="0"/>
      <border outline="0">
        <left style="thin">
          <color theme="0" tint="-0.24994659260841701"/>
        </left>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outline="0">
        <right style="thin">
          <color theme="0" tint="-0.24994659260841701"/>
        </right>
      </border>
    </dxf>
    <dxf>
      <font>
        <b val="0"/>
        <i val="0"/>
        <strike val="0"/>
        <condense val="0"/>
        <extend val="0"/>
        <outline val="0"/>
        <shadow val="0"/>
        <u val="none"/>
        <vertAlign val="baseline"/>
        <sz val="9"/>
        <color auto="1"/>
        <name val="Trebuchet MS"/>
        <scheme val="minor"/>
      </font>
      <fill>
        <patternFill patternType="none">
          <fgColor indexed="64"/>
          <bgColor auto="1"/>
        </patternFill>
      </fill>
      <alignment vertical="center" textRotation="0" wrapText="0" indent="0" relativeIndent="255" justifyLastLine="0" shrinkToFit="1" readingOrder="0"/>
      <border outline="0">
        <right style="thin">
          <color theme="0" tint="-0.24994659260841701"/>
        </right>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relativeIndent="255" justifyLastLine="0" readingOrder="0"/>
      <border outline="0">
        <left style="thin">
          <color theme="0" tint="-0.24994659260841701"/>
        </left>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outline="0">
        <right style="thin">
          <color theme="0" tint="-0.24994659260841701"/>
        </right>
      </border>
    </dxf>
    <dxf>
      <font>
        <b val="0"/>
        <i val="0"/>
        <strike val="0"/>
        <condense val="0"/>
        <extend val="0"/>
        <outline val="0"/>
        <shadow val="0"/>
        <u val="none"/>
        <vertAlign val="baseline"/>
        <sz val="9"/>
        <color auto="1"/>
        <name val="Trebuchet MS"/>
        <scheme val="minor"/>
      </font>
      <fill>
        <patternFill patternType="none">
          <fgColor indexed="64"/>
          <bgColor auto="1"/>
        </patternFill>
      </fill>
      <alignment vertical="center" textRotation="0" wrapText="0" indent="0" relativeIndent="255" justifyLastLine="0" shrinkToFit="1" readingOrder="0"/>
      <border outline="0">
        <right style="thin">
          <color theme="0" tint="-0.24994659260841701"/>
        </right>
      </border>
    </dxf>
    <dxf>
      <font>
        <strike val="0"/>
        <outline val="0"/>
        <shadow val="0"/>
        <u val="none"/>
        <vertAlign val="baseline"/>
        <sz val="9"/>
        <color auto="1"/>
        <name val="Trebuchet MS"/>
        <scheme val="minor"/>
      </font>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relativeIndent="255" justifyLastLine="0" readingOrder="0"/>
      <border outline="0">
        <left style="thin">
          <color theme="0" tint="-0.24994659260841701"/>
        </left>
      </border>
    </dxf>
    <dxf>
      <font>
        <strike val="0"/>
        <outline val="0"/>
        <shadow val="0"/>
        <u val="none"/>
        <vertAlign val="baseline"/>
        <sz val="9"/>
        <color auto="1"/>
        <name val="Trebuchet MS"/>
        <scheme val="minor"/>
      </font>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strike val="0"/>
        <outline val="0"/>
        <shadow val="0"/>
        <u val="none"/>
        <vertAlign val="baseline"/>
        <sz val="9"/>
        <color auto="1"/>
        <name val="Trebuchet MS"/>
        <scheme val="minor"/>
      </font>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strike val="0"/>
        <outline val="0"/>
        <shadow val="0"/>
        <u val="none"/>
        <vertAlign val="baseline"/>
        <sz val="9"/>
        <color auto="1"/>
        <name val="Trebuchet MS"/>
        <scheme val="minor"/>
      </font>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strike val="0"/>
        <outline val="0"/>
        <shadow val="0"/>
        <u val="none"/>
        <vertAlign val="baseline"/>
        <sz val="9"/>
        <color auto="1"/>
        <name val="Trebuchet MS"/>
        <scheme val="minor"/>
      </font>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strike val="0"/>
        <outline val="0"/>
        <shadow val="0"/>
        <u val="none"/>
        <vertAlign val="baseline"/>
        <sz val="9"/>
        <color auto="1"/>
        <name val="Trebuchet MS"/>
        <scheme val="minor"/>
      </font>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strike val="0"/>
        <outline val="0"/>
        <shadow val="0"/>
        <u val="none"/>
        <vertAlign val="baseline"/>
        <sz val="9"/>
        <color auto="1"/>
        <name val="Trebuchet MS"/>
        <scheme val="minor"/>
      </font>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strike val="0"/>
        <outline val="0"/>
        <shadow val="0"/>
        <u val="none"/>
        <vertAlign val="baseline"/>
        <sz val="9"/>
        <color auto="1"/>
        <name val="Trebuchet MS"/>
        <scheme val="minor"/>
      </font>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strike val="0"/>
        <outline val="0"/>
        <shadow val="0"/>
        <u val="none"/>
        <vertAlign val="baseline"/>
        <sz val="9"/>
        <color auto="1"/>
        <name val="Trebuchet MS"/>
        <scheme val="minor"/>
      </font>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strike val="0"/>
        <outline val="0"/>
        <shadow val="0"/>
        <u val="none"/>
        <vertAlign val="baseline"/>
        <sz val="9"/>
        <color auto="1"/>
        <name val="Trebuchet MS"/>
        <scheme val="minor"/>
      </font>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strike val="0"/>
        <outline val="0"/>
        <shadow val="0"/>
        <u val="none"/>
        <vertAlign val="baseline"/>
        <sz val="9"/>
        <color auto="1"/>
        <name val="Trebuchet MS"/>
        <scheme val="minor"/>
      </font>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strike val="0"/>
        <outline val="0"/>
        <shadow val="0"/>
        <u val="none"/>
        <vertAlign val="baseline"/>
        <sz val="9"/>
        <color auto="1"/>
        <name val="Trebuchet MS"/>
        <scheme val="minor"/>
      </font>
      <fill>
        <patternFill patternType="solid">
          <fgColor indexed="64"/>
          <bgColor theme="5" tint="0.79998168889431442"/>
        </patternFill>
      </fill>
      <alignment horizontal="general" vertical="center" textRotation="0" wrapText="0" indent="0" relativeIndent="255" justifyLastLine="0" shrinkToFit="0" mergeCell="0" readingOrder="0"/>
      <border outline="0">
        <right style="thin">
          <color theme="0" tint="-0.24994659260841701"/>
        </right>
      </border>
    </dxf>
    <dxf>
      <font>
        <b val="0"/>
        <i val="0"/>
        <strike val="0"/>
        <condense val="0"/>
        <extend val="0"/>
        <outline val="0"/>
        <shadow val="0"/>
        <u val="none"/>
        <vertAlign val="baseline"/>
        <sz val="9"/>
        <color auto="1"/>
        <name val="Trebuchet MS"/>
        <scheme val="minor"/>
      </font>
      <fill>
        <patternFill patternType="none">
          <fgColor indexed="64"/>
          <bgColor auto="1"/>
        </patternFill>
      </fill>
      <alignment vertical="center" textRotation="0" wrapText="0" indent="0" relativeIndent="255" justifyLastLine="0" shrinkToFit="1" readingOrder="0"/>
      <border outline="0">
        <right style="thin">
          <color theme="0" tint="-0.24994659260841701"/>
        </right>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horizontal="general" vertical="center" textRotation="0" wrapText="0" indent="0" relativeIndent="255" justifyLastLine="0" shrinkToFit="0" readingOrder="0"/>
      <border outline="0">
        <left style="thin">
          <color theme="0" tint="-0.24994659260841701"/>
        </left>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outline="0">
        <right style="thin">
          <color theme="0" tint="-0.24994659260841701"/>
        </right>
      </border>
    </dxf>
    <dxf>
      <font>
        <b val="0"/>
        <i val="0"/>
        <strike val="0"/>
        <condense val="0"/>
        <extend val="0"/>
        <outline val="0"/>
        <shadow val="0"/>
        <u val="none"/>
        <vertAlign val="baseline"/>
        <sz val="9"/>
        <color auto="1"/>
        <name val="Trebuchet MS"/>
        <scheme val="minor"/>
      </font>
      <fill>
        <patternFill patternType="none">
          <fgColor indexed="64"/>
          <bgColor auto="1"/>
        </patternFill>
      </fill>
      <alignment vertical="center" textRotation="0" wrapText="0" indent="0" relativeIndent="255" justifyLastLine="0" shrinkToFit="1" readingOrder="0"/>
      <border outline="0">
        <right style="thin">
          <color theme="0" tint="-0.24994659260841701"/>
        </right>
      </border>
    </dxf>
    <dxf>
      <font>
        <b/>
        <i val="0"/>
        <strike val="0"/>
        <condense val="0"/>
        <extend val="0"/>
        <outline val="0"/>
        <shadow val="0"/>
        <u val="none"/>
        <vertAlign val="baseline"/>
        <sz val="10"/>
        <color auto="1"/>
        <name val="Arial"/>
        <scheme val="major"/>
      </font>
      <fill>
        <patternFill patternType="solid">
          <fgColor indexed="64"/>
          <bgColor theme="5" tint="-0.499984740745262"/>
        </patternFill>
      </fill>
      <alignment vertical="center" textRotation="0" wrapText="0" indent="0" relativeIndent="255" justifyLastLine="0" shrinkToFit="0" mergeCell="0" readingOrder="0"/>
    </dxf>
    <dxf>
      <font>
        <b/>
        <i val="0"/>
        <strike val="0"/>
        <condense val="0"/>
        <extend val="0"/>
        <outline val="0"/>
        <shadow val="0"/>
        <u val="none"/>
        <vertAlign val="baseline"/>
        <sz val="10"/>
        <color auto="1"/>
        <name val="Arial"/>
        <scheme val="major"/>
      </font>
      <fill>
        <patternFill patternType="solid">
          <fgColor indexed="64"/>
          <bgColor theme="5" tint="-0.499984740745262"/>
        </patternFill>
      </fill>
      <alignment vertical="center" textRotation="0" wrapText="0" indent="0" relativeIndent="255" justifyLastLine="0" shrinkToFit="0" mergeCell="0" readingOrder="0"/>
    </dxf>
    <dxf>
      <font>
        <b/>
        <i val="0"/>
        <strike val="0"/>
        <condense val="0"/>
        <extend val="0"/>
        <outline val="0"/>
        <shadow val="0"/>
        <u val="none"/>
        <vertAlign val="baseline"/>
        <sz val="10"/>
        <color auto="1"/>
        <name val="Arial"/>
        <scheme val="major"/>
      </font>
      <fill>
        <patternFill patternType="solid">
          <fgColor indexed="64"/>
          <bgColor theme="5" tint="-0.499984740745262"/>
        </patternFill>
      </fill>
      <alignment vertical="center" textRotation="0" wrapText="0" indent="0" relativeIndent="255" justifyLastLine="0" shrinkToFit="0" mergeCell="0" readingOrder="0"/>
    </dxf>
    <dxf>
      <font>
        <b/>
        <i val="0"/>
        <strike val="0"/>
        <condense val="0"/>
        <extend val="0"/>
        <outline val="0"/>
        <shadow val="0"/>
        <u val="none"/>
        <vertAlign val="baseline"/>
        <sz val="10"/>
        <color auto="1"/>
        <name val="Arial"/>
        <scheme val="major"/>
      </font>
      <fill>
        <patternFill patternType="solid">
          <fgColor indexed="64"/>
          <bgColor theme="5" tint="-0.499984740745262"/>
        </patternFill>
      </fill>
      <alignment vertical="center" textRotation="0" wrapText="0" indent="0" relativeIndent="255" justifyLastLine="0" shrinkToFit="0" mergeCell="0" readingOrder="0"/>
    </dxf>
    <dxf>
      <font>
        <b/>
        <i val="0"/>
        <strike val="0"/>
        <condense val="0"/>
        <extend val="0"/>
        <outline val="0"/>
        <shadow val="0"/>
        <u val="none"/>
        <vertAlign val="baseline"/>
        <sz val="10"/>
        <color auto="1"/>
        <name val="Arial"/>
        <scheme val="major"/>
      </font>
      <fill>
        <patternFill patternType="solid">
          <fgColor indexed="64"/>
          <bgColor theme="5" tint="-0.499984740745262"/>
        </patternFill>
      </fill>
      <alignment vertical="center" textRotation="0" wrapText="0" indent="0" relativeIndent="255" justifyLastLine="0" shrinkToFit="0" mergeCell="0" readingOrder="0"/>
    </dxf>
    <dxf>
      <font>
        <b/>
        <i val="0"/>
        <strike val="0"/>
        <condense val="0"/>
        <extend val="0"/>
        <outline val="0"/>
        <shadow val="0"/>
        <u val="none"/>
        <vertAlign val="baseline"/>
        <sz val="10"/>
        <color auto="1"/>
        <name val="Arial"/>
        <scheme val="major"/>
      </font>
      <fill>
        <patternFill patternType="solid">
          <fgColor indexed="64"/>
          <bgColor theme="5" tint="-0.499984740745262"/>
        </patternFill>
      </fill>
      <alignment vertical="center" textRotation="0" wrapText="0" indent="0" relativeIndent="255" justifyLastLine="0" shrinkToFit="0" mergeCell="0" readingOrder="0"/>
    </dxf>
    <dxf>
      <font>
        <b/>
        <i val="0"/>
        <strike val="0"/>
        <condense val="0"/>
        <extend val="0"/>
        <outline val="0"/>
        <shadow val="0"/>
        <u val="none"/>
        <vertAlign val="baseline"/>
        <sz val="10"/>
        <color auto="1"/>
        <name val="Arial"/>
        <scheme val="major"/>
      </font>
      <fill>
        <patternFill patternType="solid">
          <fgColor indexed="64"/>
          <bgColor theme="5" tint="-0.499984740745262"/>
        </patternFill>
      </fill>
      <alignment vertical="center" textRotation="0" wrapText="0" indent="0" relativeIndent="255" justifyLastLine="0" shrinkToFit="0" mergeCell="0" readingOrder="0"/>
    </dxf>
    <dxf>
      <font>
        <b/>
        <i val="0"/>
        <strike val="0"/>
        <condense val="0"/>
        <extend val="0"/>
        <outline val="0"/>
        <shadow val="0"/>
        <u val="none"/>
        <vertAlign val="baseline"/>
        <sz val="10"/>
        <color auto="1"/>
        <name val="Arial"/>
        <scheme val="major"/>
      </font>
      <fill>
        <patternFill patternType="solid">
          <fgColor indexed="64"/>
          <bgColor theme="5" tint="-0.499984740745262"/>
        </patternFill>
      </fill>
      <alignment vertical="center" textRotation="0" wrapText="0" indent="0" relativeIndent="255" justifyLastLine="0" shrinkToFit="0" mergeCell="0"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relativeIndent="255" justifyLastLine="0" readingOrder="0"/>
    </dxf>
    <dxf>
      <font>
        <b val="0"/>
        <i val="0"/>
        <strike val="0"/>
        <condense val="0"/>
        <extend val="0"/>
        <outline val="0"/>
        <shadow val="0"/>
        <u val="none"/>
        <vertAlign val="baseline"/>
        <sz val="8"/>
        <color auto="1"/>
        <name val="Trebuchet MS"/>
        <scheme val="minor"/>
      </font>
      <fill>
        <patternFill patternType="none">
          <fgColor indexed="64"/>
          <bgColor auto="1"/>
        </patternFill>
      </fill>
      <alignment vertical="center" textRotation="0" wrapText="0" indent="0" relativeIndent="255" justifyLastLine="0" readingOrder="0"/>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relativeIndent="255" justifyLastLine="0" readingOrder="0"/>
      <border outline="0">
        <left style="thin">
          <color theme="0" tint="-0.24994659260841701"/>
        </left>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5" tint="0.79998168889431442"/>
        </patternFill>
      </fill>
      <alignment horizontal="general" vertical="center" textRotation="0" wrapText="0" indent="0" relativeIndent="255" justifyLastLine="0" shrinkToFit="0" mergeCell="0" readingOrder="0"/>
      <border outline="0">
        <right style="thin">
          <color theme="0" tint="-0.24994659260841701"/>
        </right>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relativeIndent="255" justifyLastLine="0" shrinkToFit="1" readingOrder="0"/>
      <border outline="0">
        <right style="thin">
          <color theme="0" tint="-0.24994659260841701"/>
        </right>
      </border>
    </dxf>
    <dxf>
      <font>
        <b/>
        <i val="0"/>
        <strike val="0"/>
        <condense val="0"/>
        <extend val="0"/>
        <outline val="0"/>
        <shadow val="0"/>
        <u val="none"/>
        <vertAlign val="baseline"/>
        <sz val="10"/>
        <color auto="1"/>
        <name val="Arial"/>
        <scheme val="major"/>
      </font>
      <fill>
        <patternFill patternType="solid">
          <fgColor indexed="64"/>
          <bgColor theme="5" tint="-0.499984740745262"/>
        </patternFill>
      </fill>
      <alignment vertical="center" textRotation="0" wrapText="0" indent="0" relativeIndent="255" justifyLastLine="0" shrinkToFit="0" mergeCell="0" readingOrder="0"/>
    </dxf>
    <dxf>
      <border outline="0">
        <bottom style="medium">
          <color indexed="23"/>
        </bottom>
      </border>
    </dxf>
    <dxf>
      <border outline="0">
        <top style="thin">
          <color indexed="55"/>
        </top>
      </border>
    </dxf>
    <dxf>
      <font>
        <strike val="0"/>
        <outline val="0"/>
        <shadow val="0"/>
        <u val="none"/>
        <vertAlign val="baseline"/>
        <color auto="1"/>
        <name val="Trebuchet MS"/>
        <scheme val="minor"/>
      </font>
      <fill>
        <patternFill patternType="none">
          <fgColor indexed="64"/>
          <bgColor auto="1"/>
        </patternFill>
      </fill>
      <alignment vertical="center" textRotation="0" wrapText="0" indent="0" relativeIndent="255" justifyLastLine="0" readingOrder="0"/>
    </dxf>
    <dxf>
      <font>
        <b val="0"/>
        <i val="0"/>
        <strike val="0"/>
        <condense val="0"/>
        <extend val="0"/>
        <outline val="0"/>
        <shadow val="0"/>
        <u val="none"/>
        <vertAlign val="baseline"/>
        <sz val="8"/>
        <color auto="1"/>
        <name val="Trebuchet MS"/>
        <scheme val="minor"/>
      </font>
      <fill>
        <patternFill patternType="none">
          <fgColor indexed="64"/>
          <bgColor auto="1"/>
        </patternFill>
      </fill>
      <alignment vertical="center" textRotation="0" wrapText="0" indent="0" relativeIndent="255" justifyLastLine="0" readingOrder="0"/>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relativeIndent="255" justifyLastLine="0"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relativeIndent="255" justifyLastLine="0"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relativeIndent="255" justifyLastLine="0" readingOrder="0"/>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relativeIndent="255"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fill>
        <patternFill patternType="none">
          <fgColor indexed="64"/>
          <bgColor indexed="65"/>
        </patternFill>
      </fill>
      <alignment horizontal="right" vertical="center" textRotation="0" wrapText="0" indent="0" relativeIndent="255" justifyLastLine="0" shrinkToFit="1" readingOrder="0"/>
      <border diagonalUp="0" diagonalDown="0" outline="0">
        <left/>
        <right/>
        <top/>
        <bottom/>
      </border>
    </dxf>
    <dxf>
      <font>
        <strike val="0"/>
        <outline val="0"/>
        <shadow val="0"/>
        <u val="none"/>
        <vertAlign val="baseline"/>
        <color auto="1"/>
        <name val="Trebuchet MS"/>
        <scheme val="minor"/>
      </font>
      <fill>
        <patternFill patternType="none">
          <fgColor indexed="64"/>
          <bgColor auto="1"/>
        </patternFill>
      </fill>
      <alignment vertical="center" textRotation="0" wrapText="0" indent="0" relativeIndent="255" justifyLastLine="0"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relativeIndent="255" justifyLastLine="0" readingOrder="0"/>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relativeIndent="255"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fill>
        <patternFill patternType="none">
          <fgColor indexed="64"/>
          <bgColor indexed="65"/>
        </patternFill>
      </fill>
      <alignment horizontal="right" vertical="center" textRotation="0" wrapText="0" indent="0" relativeIndent="255" justifyLastLine="0" shrinkToFit="1" readingOrder="0"/>
      <border diagonalUp="0" diagonalDown="0" outline="0">
        <left/>
        <right/>
        <top/>
        <bottom/>
      </border>
    </dxf>
    <dxf>
      <font>
        <strike val="0"/>
        <outline val="0"/>
        <shadow val="0"/>
        <u val="none"/>
        <vertAlign val="baseline"/>
        <color auto="1"/>
        <name val="Trebuchet MS"/>
        <scheme val="minor"/>
      </font>
      <fill>
        <patternFill patternType="none">
          <fgColor indexed="64"/>
          <bgColor auto="1"/>
        </patternFill>
      </fill>
      <alignment vertical="center" textRotation="0" wrapText="0" indent="0" relativeIndent="255" justifyLastLine="0" readingOrder="0"/>
    </dxf>
    <dxf>
      <font>
        <b val="0"/>
        <i val="0"/>
        <strike val="0"/>
        <condense val="0"/>
        <extend val="0"/>
        <outline val="0"/>
        <shadow val="0"/>
        <u val="none"/>
        <vertAlign val="baseline"/>
        <sz val="8"/>
        <color auto="1"/>
        <name val="Trebuchet MS"/>
        <scheme val="minor"/>
      </font>
      <fill>
        <patternFill patternType="none">
          <fgColor indexed="64"/>
          <bgColor auto="1"/>
        </patternFill>
      </fill>
      <alignment vertical="center" textRotation="0" wrapText="0" indent="0" relativeIndent="255" justifyLastLine="0" readingOrder="0"/>
    </dxf>
    <dxf>
      <font>
        <b val="0"/>
        <i val="0"/>
        <strike val="0"/>
        <condense val="0"/>
        <extend val="0"/>
        <outline val="0"/>
        <shadow val="0"/>
        <u val="none"/>
        <vertAlign val="baseline"/>
        <sz val="9"/>
        <color auto="1"/>
        <name val="Trebuchet MS"/>
        <scheme val="minor"/>
      </font>
      <numFmt numFmtId="3" formatCode="#,##0"/>
      <fill>
        <patternFill patternType="solid">
          <fgColor indexed="64"/>
          <bgColor theme="0" tint="-4.9989318521683403E-2"/>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relativeIndent="255" justifyLastLine="0" readingOrder="0"/>
    </dxf>
    <dxf>
      <font>
        <b val="0"/>
        <i val="0"/>
        <strike val="0"/>
        <condense val="0"/>
        <extend val="0"/>
        <outline val="0"/>
        <shadow val="0"/>
        <u val="none"/>
        <vertAlign val="baseline"/>
        <sz val="9"/>
        <color auto="1"/>
        <name val="Trebuchet MS"/>
        <scheme val="minor"/>
      </font>
      <numFmt numFmtId="3" formatCode="#,##0"/>
      <fill>
        <patternFill patternType="solid">
          <fgColor indexed="64"/>
          <bgColor theme="0" tint="-4.9989318521683403E-2"/>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fill>
        <patternFill patternType="none">
          <fgColor indexed="64"/>
          <bgColor indexed="65"/>
        </patternFill>
      </fill>
      <alignment horizontal="right" vertical="center" textRotation="0" wrapText="0" indent="0" relativeIndent="255" justifyLastLine="0" shrinkToFit="1" readingOrder="0"/>
      <border diagonalUp="0" diagonalDown="0" outline="0">
        <left/>
        <right/>
        <top/>
        <bottom/>
      </border>
    </dxf>
    <dxf>
      <font>
        <strike val="0"/>
        <outline val="0"/>
        <shadow val="0"/>
        <u val="none"/>
        <vertAlign val="baseline"/>
        <color auto="1"/>
        <name val="Trebuchet MS"/>
        <scheme val="minor"/>
      </font>
      <fill>
        <patternFill patternType="none">
          <fgColor indexed="64"/>
          <bgColor auto="1"/>
        </patternFill>
      </fill>
      <alignment vertical="center" textRotation="0" wrapText="0" indent="0" relativeIndent="255" justifyLastLine="0" readingOrder="0"/>
    </dxf>
    <dxf>
      <font>
        <b val="0"/>
        <i val="0"/>
        <strike val="0"/>
        <condense val="0"/>
        <extend val="0"/>
        <outline val="0"/>
        <shadow val="0"/>
        <u val="none"/>
        <vertAlign val="baseline"/>
        <sz val="8"/>
        <color auto="1"/>
        <name val="Trebuchet MS"/>
        <scheme val="minor"/>
      </font>
      <fill>
        <patternFill patternType="none">
          <fgColor indexed="64"/>
          <bgColor auto="1"/>
        </patternFill>
      </fill>
      <alignment vertical="center" textRotation="0" wrapText="0" indent="0" relativeIndent="255" justifyLastLine="0" readingOrder="0"/>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relativeIndent="255"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fill>
        <patternFill patternType="none">
          <fgColor indexed="64"/>
          <bgColor indexed="65"/>
        </patternFill>
      </fill>
      <alignment horizontal="right" vertical="center" textRotation="0" wrapText="0" indent="0" relativeIndent="255" justifyLastLine="0" shrinkToFit="1" readingOrder="0"/>
      <border diagonalUp="0" diagonalDown="0" outline="0">
        <left/>
        <right/>
        <top/>
        <bottom/>
      </border>
    </dxf>
    <dxf>
      <font>
        <strike val="0"/>
        <outline val="0"/>
        <shadow val="0"/>
        <u val="none"/>
        <vertAlign val="baseline"/>
        <color auto="1"/>
        <name val="Trebuchet MS"/>
        <scheme val="minor"/>
      </font>
      <fill>
        <patternFill patternType="none">
          <fgColor indexed="64"/>
          <bgColor auto="1"/>
        </patternFill>
      </fill>
      <alignment vertical="center" textRotation="0" wrapText="0" indent="0" relativeIndent="255" justifyLastLine="0" readingOrder="0"/>
    </dxf>
    <dxf>
      <font>
        <b val="0"/>
        <i val="0"/>
        <strike val="0"/>
        <condense val="0"/>
        <extend val="0"/>
        <outline val="0"/>
        <shadow val="0"/>
        <u val="none"/>
        <vertAlign val="baseline"/>
        <sz val="8"/>
        <color auto="1"/>
        <name val="Trebuchet MS"/>
        <scheme val="minor"/>
      </font>
      <fill>
        <patternFill patternType="none">
          <fgColor indexed="64"/>
          <bgColor auto="1"/>
        </patternFill>
      </fill>
      <alignment vertical="center" textRotation="0" wrapText="0" indent="0" relativeIndent="255" justifyLastLine="0" readingOrder="0"/>
    </dxf>
    <dxf>
      <font>
        <b val="0"/>
        <i val="0"/>
        <strike val="0"/>
        <condense val="0"/>
        <extend val="0"/>
        <outline val="0"/>
        <shadow val="0"/>
        <u val="none"/>
        <vertAlign val="baseline"/>
        <sz val="9"/>
        <color auto="1"/>
        <name val="Trebuchet MS"/>
        <scheme val="minor"/>
      </font>
      <numFmt numFmtId="3" formatCode="#,##0"/>
      <fill>
        <patternFill patternType="solid">
          <fgColor indexed="64"/>
          <bgColor theme="0" tint="-4.9989318521683403E-2"/>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relativeIndent="255" justifyLastLine="0" readingOrder="0"/>
    </dxf>
    <dxf>
      <font>
        <b val="0"/>
        <i val="0"/>
        <strike val="0"/>
        <condense val="0"/>
        <extend val="0"/>
        <outline val="0"/>
        <shadow val="0"/>
        <u val="none"/>
        <vertAlign val="baseline"/>
        <sz val="9"/>
        <color auto="1"/>
        <name val="Trebuchet MS"/>
        <scheme val="minor"/>
      </font>
      <numFmt numFmtId="3" formatCode="#,##0"/>
      <fill>
        <patternFill patternType="solid">
          <fgColor indexed="64"/>
          <bgColor theme="0" tint="-4.9989318521683403E-2"/>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fill>
        <patternFill patternType="none">
          <fgColor indexed="64"/>
          <bgColor indexed="65"/>
        </patternFill>
      </fill>
      <alignment horizontal="right" vertical="center" textRotation="0" wrapText="0" indent="0" relativeIndent="255" justifyLastLine="0" shrinkToFit="1" readingOrder="0"/>
      <border diagonalUp="0" diagonalDown="0" outline="0">
        <left/>
        <right/>
        <top/>
        <bottom/>
      </border>
    </dxf>
    <dxf>
      <font>
        <strike val="0"/>
        <outline val="0"/>
        <shadow val="0"/>
        <u val="none"/>
        <vertAlign val="baseline"/>
        <color auto="1"/>
        <name val="Trebuchet MS"/>
        <scheme val="minor"/>
      </font>
      <fill>
        <patternFill patternType="none">
          <fgColor indexed="64"/>
          <bgColor auto="1"/>
        </patternFill>
      </fill>
      <alignment vertical="center" textRotation="0" wrapText="0" indent="0" relativeIndent="255" justifyLastLine="0" readingOrder="0"/>
    </dxf>
    <dxf>
      <font>
        <b val="0"/>
        <i val="0"/>
        <strike val="0"/>
        <condense val="0"/>
        <extend val="0"/>
        <outline val="0"/>
        <shadow val="0"/>
        <u val="none"/>
        <vertAlign val="baseline"/>
        <sz val="8"/>
        <color auto="1"/>
        <name val="Trebuchet MS"/>
        <scheme val="minor"/>
      </font>
      <fill>
        <patternFill patternType="none">
          <fgColor indexed="64"/>
          <bgColor auto="1"/>
        </patternFill>
      </fill>
      <alignment vertical="center" textRotation="0" wrapText="0" indent="0" relativeIndent="255" justifyLastLine="0" readingOrder="0"/>
    </dxf>
    <dxf>
      <font>
        <b val="0"/>
        <i val="0"/>
        <strike val="0"/>
        <condense val="0"/>
        <extend val="0"/>
        <outline val="0"/>
        <shadow val="0"/>
        <u val="none"/>
        <vertAlign val="baseline"/>
        <sz val="9"/>
        <color auto="1"/>
        <name val="Trebuchet MS"/>
        <scheme val="minor"/>
      </font>
      <numFmt numFmtId="3" formatCode="#,##0"/>
      <fill>
        <patternFill patternType="solid">
          <fgColor indexed="64"/>
          <bgColor theme="0" tint="-4.9989318521683403E-2"/>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relativeIndent="255" justifyLastLine="0" readingOrder="0"/>
    </dxf>
    <dxf>
      <font>
        <b val="0"/>
        <i val="0"/>
        <strike val="0"/>
        <condense val="0"/>
        <extend val="0"/>
        <outline val="0"/>
        <shadow val="0"/>
        <u val="none"/>
        <vertAlign val="baseline"/>
        <sz val="9"/>
        <color auto="1"/>
        <name val="Trebuchet MS"/>
        <scheme val="minor"/>
      </font>
      <numFmt numFmtId="3" formatCode="#,##0"/>
      <fill>
        <patternFill patternType="solid">
          <fgColor indexed="64"/>
          <bgColor theme="0" tint="-4.9989318521683403E-2"/>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fill>
        <patternFill patternType="none">
          <fgColor indexed="64"/>
          <bgColor indexed="65"/>
        </patternFill>
      </fill>
      <alignment horizontal="right" vertical="center" textRotation="0" wrapText="0" indent="0" relativeIndent="255" justifyLastLine="0" shrinkToFit="1" readingOrder="0"/>
      <border diagonalUp="0" diagonalDown="0" outline="0">
        <left/>
        <right/>
        <top/>
        <bottom/>
      </border>
    </dxf>
    <dxf>
      <font>
        <strike val="0"/>
        <outline val="0"/>
        <shadow val="0"/>
        <u val="none"/>
        <vertAlign val="baseline"/>
        <color auto="1"/>
        <name val="Trebuchet MS"/>
        <scheme val="minor"/>
      </font>
      <fill>
        <patternFill patternType="none">
          <fgColor indexed="64"/>
          <bgColor auto="1"/>
        </patternFill>
      </fill>
      <alignment vertical="center" textRotation="0" wrapText="0" indent="0" relativeIndent="255" justifyLastLine="0"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relativeIndent="255" justifyLastLine="0" readingOrder="0"/>
    </dxf>
    <dxf>
      <font>
        <b val="0"/>
        <i val="0"/>
        <strike val="0"/>
        <condense val="0"/>
        <extend val="0"/>
        <outline val="0"/>
        <shadow val="0"/>
        <u val="none"/>
        <vertAlign val="baseline"/>
        <sz val="9"/>
        <color auto="1"/>
        <name val="Trebuchet MS"/>
        <scheme val="minor"/>
      </font>
      <numFmt numFmtId="3" formatCode="#,##0"/>
      <fill>
        <patternFill patternType="solid">
          <fgColor indexed="64"/>
          <bgColor theme="0" tint="-4.9989318521683403E-2"/>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relativeIndent="255"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fill>
        <patternFill patternType="none">
          <fgColor indexed="64"/>
          <bgColor indexed="65"/>
        </patternFill>
      </fill>
      <alignment horizontal="right" vertical="center" textRotation="0" wrapText="0" indent="0" relativeIndent="255" justifyLastLine="0" shrinkToFit="1"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relativeIndent="255" justifyLastLine="0" readingOrder="0"/>
    </dxf>
    <dxf>
      <font>
        <b val="0"/>
        <i val="0"/>
        <strike val="0"/>
        <condense val="0"/>
        <extend val="0"/>
        <outline val="0"/>
        <shadow val="0"/>
        <u val="none"/>
        <vertAlign val="baseline"/>
        <sz val="9"/>
        <color auto="1"/>
        <name val="Trebuchet MS"/>
        <scheme val="minor"/>
      </font>
      <fill>
        <patternFill patternType="none">
          <fgColor indexed="64"/>
          <bgColor indexed="65"/>
        </patternFill>
      </fill>
      <alignment horizontal="right" vertical="center" textRotation="0" wrapText="0" indent="0" relativeIndent="255" justifyLastLine="0" shrinkToFit="1"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solid">
          <fgColor indexed="64"/>
          <bgColor theme="0" tint="-4.9989318521683403E-2"/>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relativeIndent="255" justifyLastLine="0" readingOrder="0"/>
    </dxf>
    <dxf>
      <font>
        <b val="0"/>
        <i val="0"/>
        <strike val="0"/>
        <condense val="0"/>
        <extend val="0"/>
        <outline val="0"/>
        <shadow val="0"/>
        <u val="none"/>
        <vertAlign val="baseline"/>
        <sz val="9"/>
        <color auto="1"/>
        <name val="Trebuchet MS"/>
        <scheme val="minor"/>
      </font>
      <numFmt numFmtId="3" formatCode="#,##0"/>
      <fill>
        <patternFill patternType="solid">
          <fgColor indexed="64"/>
          <bgColor theme="0" tint="-4.9989318521683403E-2"/>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relativeIndent="255"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relativeIndent="255" justifyLastLine="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relativeIndent="255"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relativeIndent="255"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relativeIndent="255"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relativeIndent="255"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relativeIndent="255"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relativeIndent="255"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relativeIndent="255"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relativeIndent="255"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relativeIndent="255"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relativeIndent="255"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relativeIndent="255"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scheme val="minor"/>
      </font>
      <fill>
        <patternFill patternType="none">
          <fgColor indexed="64"/>
          <bgColor indexed="65"/>
        </patternFill>
      </fill>
      <alignment horizontal="right" vertical="center" textRotation="0" wrapText="0" indent="0" relativeIndent="255" justifyLastLine="0" shrinkToFit="1" readingOrder="0"/>
      <border diagonalUp="0" diagonalDown="0" outline="0">
        <left/>
        <right/>
        <top/>
        <bottom/>
      </border>
    </dxf>
    <dxf>
      <font>
        <b val="0"/>
        <i val="0"/>
        <strike val="0"/>
        <condense val="0"/>
        <extend val="0"/>
        <outline val="0"/>
        <shadow val="0"/>
        <u val="none"/>
        <vertAlign val="baseline"/>
        <sz val="9"/>
        <color auto="1"/>
        <name val="Trebuchet MS"/>
        <scheme val="minor"/>
      </font>
      <fill>
        <patternFill patternType="none">
          <fgColor indexed="64"/>
          <bgColor auto="1"/>
        </patternFill>
      </fill>
      <alignment horizontal="general" vertical="center" textRotation="0" wrapText="0" indent="0" relativeIndent="255"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relativeIndent="255" justifyLastLine="0" readingOrder="0"/>
    </dxf>
    <dxf>
      <font>
        <b val="0"/>
        <i val="0"/>
        <strike val="0"/>
        <condense val="0"/>
        <extend val="0"/>
        <outline val="0"/>
        <shadow val="0"/>
        <u val="none"/>
        <vertAlign val="baseline"/>
        <sz val="8"/>
        <color auto="1"/>
        <name val="Trebuchet MS"/>
        <scheme val="minor"/>
      </font>
      <fill>
        <patternFill patternType="none">
          <fgColor indexed="64"/>
          <bgColor auto="1"/>
        </patternFill>
      </fill>
      <alignment vertical="center" textRotation="0" wrapText="0" indent="0" relativeIndent="255" justifyLastLine="0" readingOrder="0"/>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relativeIndent="255" justifyLastLine="0" shrinkToFit="0" readingOrder="0"/>
    </dxf>
    <dxf>
      <font>
        <color theme="6" tint="-0.499984740745262"/>
      </font>
      <fill>
        <patternFill>
          <bgColor theme="6" tint="0.79998168889431442"/>
        </patternFill>
      </fill>
    </dxf>
    <dxf>
      <font>
        <color theme="1"/>
      </font>
      <fill>
        <patternFill>
          <bgColor theme="6" tint="0.79998168889431442"/>
        </patternFill>
      </fill>
    </dxf>
    <dxf>
      <font>
        <b/>
        <color theme="1"/>
      </font>
    </dxf>
    <dxf>
      <font>
        <color theme="1"/>
      </font>
      <fill>
        <patternFill patternType="none">
          <bgColor auto="1"/>
        </patternFill>
      </fill>
    </dxf>
    <dxf>
      <font>
        <b/>
        <color theme="1"/>
      </font>
      <fill>
        <patternFill>
          <bgColor theme="0" tint="-4.9989318521683403E-2"/>
        </patternFill>
      </fill>
      <border>
        <top style="double">
          <color theme="6"/>
        </top>
      </border>
    </dxf>
    <dxf>
      <font>
        <b/>
        <color theme="0"/>
      </font>
      <fill>
        <patternFill patternType="solid">
          <fgColor auto="1"/>
          <bgColor theme="6" tint="-0.24994659260841701"/>
        </patternFill>
      </fill>
      <border>
        <bottom style="thin">
          <color theme="0" tint="-0.24994659260841701"/>
        </bottom>
      </border>
    </dxf>
    <dxf>
      <font>
        <color theme="1"/>
      </font>
      <border>
        <vertical/>
      </border>
    </dxf>
    <dxf>
      <font>
        <color theme="4" tint="-0.499984740745262"/>
      </font>
      <fill>
        <patternFill>
          <bgColor theme="4" tint="0.79998168889431442"/>
        </patternFill>
      </fill>
    </dxf>
    <dxf>
      <font>
        <color theme="1"/>
      </font>
      <fill>
        <patternFill>
          <bgColor theme="4" tint="0.79998168889431442"/>
        </patternFill>
      </fill>
    </dxf>
    <dxf>
      <font>
        <b/>
        <color theme="1"/>
      </font>
    </dxf>
    <dxf>
      <font>
        <color theme="1"/>
      </font>
      <fill>
        <patternFill patternType="none">
          <bgColor auto="1"/>
        </patternFill>
      </fill>
    </dxf>
    <dxf>
      <font>
        <b/>
        <color theme="1"/>
      </font>
      <fill>
        <patternFill>
          <bgColor theme="0" tint="-4.9989318521683403E-2"/>
        </patternFill>
      </fill>
      <border>
        <top style="double">
          <color theme="4"/>
        </top>
      </border>
    </dxf>
    <dxf>
      <font>
        <b/>
        <color theme="0"/>
      </font>
      <fill>
        <patternFill patternType="solid">
          <fgColor auto="1"/>
          <bgColor theme="4" tint="-0.24994659260841701"/>
        </patternFill>
      </fill>
      <border>
        <bottom style="thin">
          <color theme="0" tint="-0.24994659260841701"/>
        </bottom>
      </border>
    </dxf>
    <dxf>
      <font>
        <color theme="1"/>
      </font>
      <border>
        <vertical/>
      </border>
    </dxf>
  </dxfs>
  <tableStyles count="2" defaultTableStyle="TableStyleMedium2" defaultPivotStyle="PivotStyleLight16">
    <tableStyle name="V42_ExpenseCategory2" pivot="0" count="7">
      <tableStyleElement type="wholeTable" dxfId="331"/>
      <tableStyleElement type="headerRow" dxfId="330"/>
      <tableStyleElement type="totalRow" dxfId="329"/>
      <tableStyleElement type="firstColumn" dxfId="328"/>
      <tableStyleElement type="lastColumn" dxfId="327"/>
      <tableStyleElement type="firstColumnStripe" dxfId="326"/>
      <tableStyleElement type="secondColumnStripe" dxfId="325"/>
    </tableStyle>
    <tableStyle name="V42_IncomeCategory2" pivot="0" count="7">
      <tableStyleElement type="wholeTable" dxfId="324"/>
      <tableStyleElement type="headerRow" dxfId="323"/>
      <tableStyleElement type="totalRow" dxfId="322"/>
      <tableStyleElement type="firstColumn" dxfId="321"/>
      <tableStyleElement type="lastColumn" dxfId="320"/>
      <tableStyleElement type="firstColumnStripe" dxfId="319"/>
      <tableStyleElement type="secondColumnStripe" dxfId="318"/>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99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FF3"/>
      <rgbColor rgb="001849B5"/>
      <rgbColor rgb="0036ACA2"/>
      <rgbColor rgb="00F0BA00"/>
      <rgbColor rgb="00BCD5E1"/>
      <rgbColor rgb="0083B3C9"/>
      <rgbColor rgb="00346378"/>
      <rgbColor rgb="0087533B"/>
      <rgbColor rgb="00C0C0C0"/>
      <rgbColor rgb="00003366"/>
      <rgbColor rgb="00109618"/>
      <rgbColor rgb="00085108"/>
      <rgbColor rgb="00635100"/>
      <rgbColor rgb="0023414F"/>
      <rgbColor rgb="00E1C8BC"/>
      <rgbColor rgb="00593727"/>
      <rgbColor rgb="00333333"/>
    </indexedColors>
    <mruColors>
      <color rgb="FF02493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241854</xdr:colOff>
      <xdr:row>0</xdr:row>
      <xdr:rowOff>19050</xdr:rowOff>
    </xdr:from>
    <xdr:to>
      <xdr:col>14</xdr:col>
      <xdr:colOff>461755</xdr:colOff>
      <xdr:row>3</xdr:row>
      <xdr:rowOff>38100</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5966379" y="19050"/>
          <a:ext cx="2210626" cy="647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3686175</xdr:colOff>
      <xdr:row>0</xdr:row>
      <xdr:rowOff>19050</xdr:rowOff>
    </xdr:from>
    <xdr:to>
      <xdr:col>2</xdr:col>
      <xdr:colOff>661779</xdr:colOff>
      <xdr:row>2</xdr:row>
      <xdr:rowOff>133350</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4371975" y="19050"/>
          <a:ext cx="1690479" cy="495300"/>
        </a:xfrm>
        <a:prstGeom prst="rect">
          <a:avLst/>
        </a:prstGeom>
      </xdr:spPr>
    </xdr:pic>
    <xdr:clientData/>
  </xdr:twoCellAnchor>
</xdr:wsDr>
</file>

<file path=xl/tables/table1.xml><?xml version="1.0" encoding="utf-8"?>
<table xmlns="http://schemas.openxmlformats.org/spreadsheetml/2006/main" id="2" name="Table2" displayName="Table2" ref="A12:O20" totalsRowCount="1" headerRowDxfId="317" dataDxfId="316" totalsRowDxfId="315" dataCellStyle="Comma">
  <tableColumns count="15">
    <tableColumn id="1" name="INCOME" totalsRowFunction="custom" dataDxfId="314" totalsRowDxfId="313">
      <totalsRowFormula>"Total " &amp; Table2[[#Headers],[INCOME]]</totalsRowFormula>
    </tableColumn>
    <tableColumn id="2" name="JAN" totalsRowFunction="sum" dataDxfId="312" totalsRowDxfId="311" dataCellStyle="Comma"/>
    <tableColumn id="3" name="FEB" totalsRowFunction="sum" dataDxfId="310" totalsRowDxfId="309" dataCellStyle="Comma"/>
    <tableColumn id="4" name="MAR" totalsRowFunction="sum" dataDxfId="308" totalsRowDxfId="307" dataCellStyle="Comma"/>
    <tableColumn id="5" name="APR" totalsRowFunction="sum" dataDxfId="306" totalsRowDxfId="305" dataCellStyle="Comma"/>
    <tableColumn id="6" name="MAY" totalsRowFunction="sum" dataDxfId="304" totalsRowDxfId="303" dataCellStyle="Comma"/>
    <tableColumn id="7" name="JUN" totalsRowFunction="sum" dataDxfId="302" totalsRowDxfId="301" dataCellStyle="Comma"/>
    <tableColumn id="8" name="JUL" totalsRowFunction="sum" dataDxfId="300" totalsRowDxfId="299" dataCellStyle="Comma"/>
    <tableColumn id="9" name="AUG" totalsRowFunction="sum" dataDxfId="298" totalsRowDxfId="297" dataCellStyle="Comma"/>
    <tableColumn id="10" name="SEP" totalsRowFunction="sum" dataDxfId="296" totalsRowDxfId="295" dataCellStyle="Comma"/>
    <tableColumn id="11" name="OCT" totalsRowFunction="sum" dataDxfId="294" totalsRowDxfId="293" dataCellStyle="Comma"/>
    <tableColumn id="12" name="NOV" totalsRowFunction="sum" dataDxfId="292" totalsRowDxfId="291" dataCellStyle="Comma"/>
    <tableColumn id="13" name="DEC" totalsRowFunction="sum" dataDxfId="290" totalsRowDxfId="289" dataCellStyle="Comma"/>
    <tableColumn id="14" name="Total" totalsRowFunction="sum" dataDxfId="288" totalsRowDxfId="287">
      <calculatedColumnFormula>SUM(B13:M13)</calculatedColumnFormula>
    </tableColumn>
    <tableColumn id="15" name="Avg" totalsRowFunction="custom" dataDxfId="286" totalsRowDxfId="285">
      <calculatedColumnFormula>N13/COLUMNS(B13:M13)</calculatedColumnFormula>
      <totalsRowFormula>Table2[[#Totals],[Total]]/COLUMNS(Table2[[#Totals],[JAN]:[DEC]])</totalsRowFormula>
    </tableColumn>
  </tableColumns>
  <tableStyleInfo name="V42_IncomeCategory2" showFirstColumn="1" showLastColumn="0" showRowStripes="0" showColumnStripes="1"/>
</table>
</file>

<file path=xl/tables/table10.xml><?xml version="1.0" encoding="utf-8"?>
<table xmlns="http://schemas.openxmlformats.org/spreadsheetml/2006/main" id="11" name="Table11" displayName="Table11" ref="A113:O118" totalsRowCount="1" headerRowDxfId="146" dataDxfId="192" totalsRowDxfId="191">
  <tableColumns count="15">
    <tableColumn id="1" name="SUBSCRIPTIONS" totalsRowFunction="custom" dataDxfId="60" totalsRowDxfId="190">
      <totalsRowFormula>"Total " &amp;Table11[[#Headers],[SUBSCRIPTIONS]]</totalsRowFormula>
    </tableColumn>
    <tableColumn id="2" name="JAN" totalsRowFunction="sum" dataDxfId="59" totalsRowDxfId="189"/>
    <tableColumn id="3" name="FEB" totalsRowFunction="sum" dataDxfId="58" totalsRowDxfId="188"/>
    <tableColumn id="4" name="MAR" totalsRowFunction="sum" dataDxfId="57" totalsRowDxfId="187"/>
    <tableColumn id="5" name="APR" totalsRowFunction="sum" dataDxfId="56" totalsRowDxfId="186"/>
    <tableColumn id="6" name="MAY" totalsRowFunction="sum" dataDxfId="55" totalsRowDxfId="185"/>
    <tableColumn id="7" name="JUN" totalsRowFunction="sum" dataDxfId="54" totalsRowDxfId="184"/>
    <tableColumn id="8" name="JUL" totalsRowFunction="sum" dataDxfId="53" totalsRowDxfId="183"/>
    <tableColumn id="9" name="AUG" totalsRowFunction="sum" dataDxfId="52" totalsRowDxfId="182"/>
    <tableColumn id="10" name="SEP" totalsRowFunction="sum" dataDxfId="51" totalsRowDxfId="181"/>
    <tableColumn id="11" name="OCT" totalsRowFunction="sum" dataDxfId="50" totalsRowDxfId="180"/>
    <tableColumn id="12" name="NOV" totalsRowFunction="sum" dataDxfId="49" totalsRowDxfId="179"/>
    <tableColumn id="13" name="DEC" totalsRowFunction="sum" dataDxfId="47" totalsRowDxfId="178"/>
    <tableColumn id="14" name="Total" totalsRowFunction="sum" dataDxfId="48">
      <calculatedColumnFormula>SUM(B114:M114)</calculatedColumnFormula>
    </tableColumn>
    <tableColumn id="15" name="Avg" totalsRowFunction="custom" dataDxfId="177">
      <calculatedColumnFormula>N114/COLUMNS(B114:M114)</calculatedColumnFormula>
      <totalsRowFormula>Table11[[#Totals],[Total]]/COLUMNS(Table11[[#Totals],[JAN]:[DEC]])</totalsRowFormula>
    </tableColumn>
  </tableColumns>
  <tableStyleInfo name="V42_ExpenseCategory2" showFirstColumn="1" showLastColumn="0" showRowStripes="0" showColumnStripes="1"/>
</table>
</file>

<file path=xl/tables/table11.xml><?xml version="1.0" encoding="utf-8"?>
<table xmlns="http://schemas.openxmlformats.org/spreadsheetml/2006/main" id="12" name="Table12" displayName="Table12" ref="A120:O125" totalsRowCount="1" headerRowDxfId="145" dataDxfId="176" totalsRowDxfId="175">
  <tableColumns count="15">
    <tableColumn id="1" name="MISCELLANEOUS" totalsRowFunction="custom" dataDxfId="43" totalsRowDxfId="29">
      <totalsRowFormula>"Total " &amp;Table12[[#Headers],[MISCELLANEOUS]]</totalsRowFormula>
    </tableColumn>
    <tableColumn id="2" name="JAN" totalsRowFunction="sum" dataDxfId="42" totalsRowDxfId="28"/>
    <tableColumn id="3" name="FEB" totalsRowFunction="sum" dataDxfId="41" totalsRowDxfId="27"/>
    <tableColumn id="4" name="MAR" totalsRowFunction="sum" dataDxfId="40" totalsRowDxfId="26"/>
    <tableColumn id="5" name="APR" totalsRowFunction="sum" dataDxfId="39" totalsRowDxfId="25"/>
    <tableColumn id="6" name="MAY" totalsRowFunction="sum" dataDxfId="38" totalsRowDxfId="24"/>
    <tableColumn id="7" name="JUN" totalsRowFunction="sum" dataDxfId="37" totalsRowDxfId="23"/>
    <tableColumn id="8" name="JUL" totalsRowFunction="sum" dataDxfId="36" totalsRowDxfId="22"/>
    <tableColumn id="9" name="AUG" totalsRowFunction="sum" dataDxfId="35" totalsRowDxfId="21"/>
    <tableColumn id="10" name="SEP" totalsRowFunction="sum" dataDxfId="34" totalsRowDxfId="20"/>
    <tableColumn id="11" name="OCT" totalsRowFunction="sum" dataDxfId="33" totalsRowDxfId="19"/>
    <tableColumn id="12" name="NOV" totalsRowFunction="sum" dataDxfId="32" totalsRowDxfId="18"/>
    <tableColumn id="13" name="DEC" totalsRowFunction="sum" dataDxfId="30" totalsRowDxfId="17"/>
    <tableColumn id="14" name="Total" totalsRowFunction="sum" dataDxfId="31" totalsRowDxfId="16">
      <calculatedColumnFormula>SUM(B121:M121)</calculatedColumnFormula>
    </tableColumn>
    <tableColumn id="15" name="Avg" totalsRowFunction="custom" dataDxfId="174" totalsRowDxfId="15">
      <calculatedColumnFormula>N121/COLUMNS(B121:M121)</calculatedColumnFormula>
      <totalsRowFormula>Table12[[#Totals],[Total]]/COLUMNS(Table12[[#Totals],[JAN]:[DEC]])</totalsRowFormula>
    </tableColumn>
  </tableColumns>
  <tableStyleInfo name="V42_ExpenseCategory2" showFirstColumn="1" showLastColumn="0" showRowStripes="0" showColumnStripes="1"/>
</table>
</file>

<file path=xl/tables/table2.xml><?xml version="1.0" encoding="utf-8"?>
<table xmlns="http://schemas.openxmlformats.org/spreadsheetml/2006/main" id="3" name="Table3" displayName="Table3" ref="A22:O36" totalsRowCount="1" headerRowDxfId="46" dataDxfId="45" totalsRowDxfId="44" dataCellStyle="Comma">
  <tableColumns count="15">
    <tableColumn id="1" name="HOME EXPENSES" totalsRowFunction="custom" totalsRowDxfId="14">
      <totalsRowFormula>"Total "&amp;Table3[[#Headers],[HOME EXPENSES]]</totalsRowFormula>
    </tableColumn>
    <tableColumn id="2" name="JAN" totalsRowFunction="sum" totalsRowDxfId="13" dataCellStyle="Comma"/>
    <tableColumn id="3" name="FEB" totalsRowFunction="sum" totalsRowDxfId="12" dataCellStyle="Comma"/>
    <tableColumn id="4" name="MAR" totalsRowFunction="sum" totalsRowDxfId="11" dataCellStyle="Comma"/>
    <tableColumn id="5" name="APR" totalsRowFunction="sum" totalsRowDxfId="10" dataCellStyle="Comma"/>
    <tableColumn id="6" name="MAY" totalsRowFunction="sum" totalsRowDxfId="9" dataCellStyle="Comma"/>
    <tableColumn id="7" name="JUN" totalsRowFunction="sum" totalsRowDxfId="8" dataCellStyle="Comma"/>
    <tableColumn id="8" name="JUL" totalsRowFunction="sum" totalsRowDxfId="7" dataCellStyle="Comma"/>
    <tableColumn id="9" name="AUG" totalsRowFunction="sum" totalsRowDxfId="6" dataCellStyle="Comma"/>
    <tableColumn id="10" name="SEP" totalsRowFunction="sum" totalsRowDxfId="5" dataCellStyle="Comma"/>
    <tableColumn id="11" name="OCT" totalsRowFunction="sum" totalsRowDxfId="4" dataCellStyle="Comma"/>
    <tableColumn id="12" name="NOV" totalsRowFunction="sum" totalsRowDxfId="3" dataCellStyle="Comma"/>
    <tableColumn id="13" name="DEC" totalsRowFunction="sum" totalsRowDxfId="2" dataCellStyle="Comma"/>
    <tableColumn id="14" name="Total" totalsRowFunction="sum" totalsRowDxfId="1">
      <calculatedColumnFormula>SUM(B23:M23)</calculatedColumnFormula>
    </tableColumn>
    <tableColumn id="15" name="Avg" totalsRowFunction="custom" totalsRowDxfId="0">
      <calculatedColumnFormula>N23/COLUMNS(B23:M23)</calculatedColumnFormula>
      <totalsRowFormula>Table3[[#Totals],[Total]]/COLUMNS(Table3[[#Totals],[JAN]:[DEC]])</totalsRowFormula>
    </tableColumn>
  </tableColumns>
  <tableStyleInfo name="V42_ExpenseCategory2" showFirstColumn="1" showLastColumn="0" showRowStripes="0" showColumnStripes="1"/>
</table>
</file>

<file path=xl/tables/table3.xml><?xml version="1.0" encoding="utf-8"?>
<table xmlns="http://schemas.openxmlformats.org/spreadsheetml/2006/main" id="4" name="Table4" displayName="Table4" ref="A38:O46" totalsRowCount="1" headerRowDxfId="169" dataDxfId="173" totalsRowDxfId="172" headerRowBorderDxfId="170" tableBorderDxfId="171" dataCellStyle="Comma">
  <tableColumns count="15">
    <tableColumn id="1" name="TRANSPORTATION" totalsRowFunction="custom" dataDxfId="168" totalsRowDxfId="284">
      <totalsRowFormula>"Total "&amp;Table4[[#Headers],[TRANSPORTATION]]</totalsRowFormula>
    </tableColumn>
    <tableColumn id="2" name="JAN" totalsRowFunction="sum" dataDxfId="167" dataCellStyle="Comma"/>
    <tableColumn id="3" name="FEB" totalsRowFunction="sum" dataDxfId="166" dataCellStyle="Comma"/>
    <tableColumn id="4" name="MAR" totalsRowFunction="sum" dataDxfId="165" dataCellStyle="Comma"/>
    <tableColumn id="5" name="APR" totalsRowFunction="sum" dataDxfId="164" dataCellStyle="Comma"/>
    <tableColumn id="6" name="MAY" totalsRowFunction="sum" dataDxfId="163" dataCellStyle="Comma"/>
    <tableColumn id="7" name="JUN" totalsRowFunction="sum" dataDxfId="162" dataCellStyle="Comma"/>
    <tableColumn id="8" name="JUL" totalsRowFunction="sum" dataDxfId="161" dataCellStyle="Comma"/>
    <tableColumn id="9" name="AUG" totalsRowFunction="sum" dataDxfId="160" dataCellStyle="Comma"/>
    <tableColumn id="10" name="SEP" totalsRowFunction="sum" dataDxfId="159" dataCellStyle="Comma"/>
    <tableColumn id="11" name="OCT" totalsRowFunction="sum" dataDxfId="158" dataCellStyle="Comma"/>
    <tableColumn id="12" name="NOV" totalsRowFunction="sum" dataDxfId="157" dataCellStyle="Comma"/>
    <tableColumn id="13" name="DEC" totalsRowFunction="sum" dataDxfId="155" dataCellStyle="Comma"/>
    <tableColumn id="14" name="Total" totalsRowFunction="sum" dataDxfId="156">
      <calculatedColumnFormula>SUM(B39:M39)</calculatedColumnFormula>
    </tableColumn>
    <tableColumn id="15" name="Avg" totalsRowFunction="custom" dataDxfId="283">
      <calculatedColumnFormula>N39/COLUMNS(B39:M39)</calculatedColumnFormula>
      <totalsRowFormula>Table4[[#Totals],[Total]]/COLUMNS(Table4[[#Totals],[JAN]:[DEC]])</totalsRowFormula>
    </tableColumn>
  </tableColumns>
  <tableStyleInfo name="V42_ExpenseCategory2" showFirstColumn="1" showLastColumn="0" showRowStripes="0" showColumnStripes="1"/>
</table>
</file>

<file path=xl/tables/table4.xml><?xml version="1.0" encoding="utf-8"?>
<table xmlns="http://schemas.openxmlformats.org/spreadsheetml/2006/main" id="5" name="Table5" displayName="Table5" ref="A48:O56" totalsRowCount="1" headerRowDxfId="152" dataDxfId="154" totalsRowDxfId="153" dataCellStyle="Comma">
  <tableColumns count="15">
    <tableColumn id="1" name="HEALTH" totalsRowFunction="custom" dataDxfId="144" totalsRowDxfId="282">
      <totalsRowFormula>"Total "&amp;Table5[[#Headers],[HEALTH]]</totalsRowFormula>
    </tableColumn>
    <tableColumn id="2" name="JAN" totalsRowFunction="sum" dataDxfId="143" dataCellStyle="Comma"/>
    <tableColumn id="3" name="FEB" totalsRowFunction="sum" dataDxfId="142" dataCellStyle="Comma"/>
    <tableColumn id="4" name="MAR" totalsRowFunction="sum" dataDxfId="141" dataCellStyle="Comma"/>
    <tableColumn id="5" name="APR" totalsRowFunction="sum" dataDxfId="140" dataCellStyle="Comma"/>
    <tableColumn id="6" name="MAY" totalsRowFunction="sum" dataDxfId="139" dataCellStyle="Comma"/>
    <tableColumn id="7" name="JUN" totalsRowFunction="sum" dataDxfId="138" dataCellStyle="Comma"/>
    <tableColumn id="8" name="JUL" totalsRowFunction="sum" dataDxfId="137" dataCellStyle="Comma"/>
    <tableColumn id="9" name="AUG" totalsRowFunction="sum" dataDxfId="136" dataCellStyle="Comma"/>
    <tableColumn id="10" name="SEP" totalsRowFunction="sum" dataDxfId="135" dataCellStyle="Comma"/>
    <tableColumn id="11" name="OCT" totalsRowFunction="sum" dataDxfId="134" dataCellStyle="Comma"/>
    <tableColumn id="12" name="NOV" totalsRowFunction="sum" dataDxfId="133" dataCellStyle="Comma"/>
    <tableColumn id="13" name="DEC" totalsRowFunction="sum" dataDxfId="131" dataCellStyle="Comma"/>
    <tableColumn id="14" name="Total" totalsRowFunction="sum" dataDxfId="132" totalsRowDxfId="281">
      <calculatedColumnFormula>SUM(B49:M49)</calculatedColumnFormula>
    </tableColumn>
    <tableColumn id="15" name="Avg" totalsRowFunction="custom" dataDxfId="280" totalsRowDxfId="279">
      <calculatedColumnFormula>N49/COLUMNS(B49:M49)</calculatedColumnFormula>
      <totalsRowFormula>Table5[[#Totals],[Total]]/COLUMNS(Table5[[#Totals],[JAN]:[DEC]])</totalsRowFormula>
    </tableColumn>
  </tableColumns>
  <tableStyleInfo name="V42_ExpenseCategory2" showFirstColumn="1" showLastColumn="0" showRowStripes="0" showColumnStripes="1"/>
</table>
</file>

<file path=xl/tables/table5.xml><?xml version="1.0" encoding="utf-8"?>
<table xmlns="http://schemas.openxmlformats.org/spreadsheetml/2006/main" id="6" name="Table6" displayName="Table6" ref="A58:O63" totalsRowCount="1" headerRowDxfId="151" dataDxfId="278" totalsRowDxfId="277">
  <tableColumns count="15">
    <tableColumn id="1" name="CHARITY/GIFTS" totalsRowFunction="custom" dataDxfId="130" totalsRowDxfId="276">
      <totalsRowFormula>"Total " &amp; Table6[[#Headers],[CHARITY/GIFTS]]</totalsRowFormula>
    </tableColumn>
    <tableColumn id="2" name="JAN" totalsRowFunction="sum" dataDxfId="129" totalsRowDxfId="275"/>
    <tableColumn id="3" name="FEB" totalsRowFunction="sum" dataDxfId="128" totalsRowDxfId="274"/>
    <tableColumn id="4" name="MAR" totalsRowFunction="sum" dataDxfId="127" totalsRowDxfId="273"/>
    <tableColumn id="5" name="APR" totalsRowFunction="sum" dataDxfId="126" totalsRowDxfId="272"/>
    <tableColumn id="6" name="MAY" totalsRowFunction="sum" dataDxfId="125" totalsRowDxfId="271"/>
    <tableColumn id="7" name="JUN" totalsRowFunction="sum" dataDxfId="124" totalsRowDxfId="270"/>
    <tableColumn id="8" name="JUL" totalsRowFunction="sum" dataDxfId="123" totalsRowDxfId="269"/>
    <tableColumn id="9" name="AUG" totalsRowFunction="sum" dataDxfId="122" totalsRowDxfId="268"/>
    <tableColumn id="10" name="SEP" totalsRowFunction="sum" dataDxfId="121" totalsRowDxfId="267"/>
    <tableColumn id="11" name="OCT" totalsRowFunction="sum" dataDxfId="120" totalsRowDxfId="266"/>
    <tableColumn id="12" name="NOV" totalsRowFunction="sum" dataDxfId="119" totalsRowDxfId="265"/>
    <tableColumn id="13" name="DEC" totalsRowFunction="sum" dataDxfId="117" totalsRowDxfId="264"/>
    <tableColumn id="14" name="Total" totalsRowFunction="sum" dataDxfId="118" totalsRowDxfId="263">
      <calculatedColumnFormula>SUM(B59:M59)</calculatedColumnFormula>
    </tableColumn>
    <tableColumn id="15" name="Avg" totalsRowFunction="custom" dataDxfId="262" totalsRowDxfId="261">
      <calculatedColumnFormula>N59/COLUMNS(B59:M59)</calculatedColumnFormula>
      <totalsRowFormula>Table6[[#Totals],[Total]]/COLUMNS(Table6[[#Totals],[JAN]:[DEC]])</totalsRowFormula>
    </tableColumn>
  </tableColumns>
  <tableStyleInfo name="V42_ExpenseCategory2" showFirstColumn="1" showLastColumn="0" showRowStripes="0" showColumnStripes="1"/>
</table>
</file>

<file path=xl/tables/table6.xml><?xml version="1.0" encoding="utf-8"?>
<table xmlns="http://schemas.openxmlformats.org/spreadsheetml/2006/main" id="7" name="Table7" displayName="Table7" ref="A65:O75" totalsRowCount="1" headerRowDxfId="150" dataDxfId="260" totalsRowDxfId="259" dataCellStyle="Comma">
  <tableColumns count="15">
    <tableColumn id="1" name="DAILY LIVING" totalsRowFunction="custom" dataDxfId="116" totalsRowDxfId="258">
      <totalsRowFormula>"Total " &amp; Table7[[#Headers],[DAILY LIVING]]</totalsRowFormula>
    </tableColumn>
    <tableColumn id="2" name="JAN" totalsRowFunction="sum" dataDxfId="115" totalsRowDxfId="257" dataCellStyle="Comma"/>
    <tableColumn id="3" name="FEB" totalsRowFunction="sum" dataDxfId="114" totalsRowDxfId="256" dataCellStyle="Comma"/>
    <tableColumn id="4" name="MAR" totalsRowFunction="sum" dataDxfId="113" totalsRowDxfId="255" dataCellStyle="Comma"/>
    <tableColumn id="5" name="APR" totalsRowFunction="sum" dataDxfId="112" totalsRowDxfId="254" dataCellStyle="Comma"/>
    <tableColumn id="6" name="MAY" totalsRowFunction="sum" dataDxfId="111" totalsRowDxfId="253" dataCellStyle="Comma"/>
    <tableColumn id="7" name="JUN" totalsRowFunction="sum" dataDxfId="110" totalsRowDxfId="252" dataCellStyle="Comma"/>
    <tableColumn id="8" name="JUL" totalsRowFunction="sum" dataDxfId="109" totalsRowDxfId="251" dataCellStyle="Comma"/>
    <tableColumn id="9" name="AUG" totalsRowFunction="sum" dataDxfId="108" totalsRowDxfId="250" dataCellStyle="Comma"/>
    <tableColumn id="10" name="SEP" totalsRowFunction="sum" dataDxfId="107" totalsRowDxfId="249" dataCellStyle="Comma"/>
    <tableColumn id="11" name="OCT" totalsRowFunction="sum" dataDxfId="106" totalsRowDxfId="248" dataCellStyle="Comma"/>
    <tableColumn id="12" name="NOV" totalsRowFunction="sum" dataDxfId="105" totalsRowDxfId="247" dataCellStyle="Comma"/>
    <tableColumn id="13" name="DEC" totalsRowFunction="sum" dataDxfId="103" totalsRowDxfId="246" dataCellStyle="Comma"/>
    <tableColumn id="14" name="Total" totalsRowFunction="sum" dataDxfId="104" totalsRowDxfId="245">
      <calculatedColumnFormula>SUM(B66:M66)</calculatedColumnFormula>
    </tableColumn>
    <tableColumn id="15" name="Avg" totalsRowFunction="custom" dataDxfId="244" totalsRowDxfId="243">
      <calculatedColumnFormula>N66/COLUMNS(B66:M66)</calculatedColumnFormula>
      <totalsRowFormula>Table7[[#Totals],[Total]]/COLUMNS(Table7[[#Totals],[JAN]:[DEC]])</totalsRowFormula>
    </tableColumn>
  </tableColumns>
  <tableStyleInfo name="V42_ExpenseCategory2" showFirstColumn="1" showLastColumn="0" showRowStripes="0" showColumnStripes="1"/>
</table>
</file>

<file path=xl/tables/table7.xml><?xml version="1.0" encoding="utf-8"?>
<table xmlns="http://schemas.openxmlformats.org/spreadsheetml/2006/main" id="8" name="Table8" displayName="Table8" ref="A77:O92" totalsRowCount="1" headerRowDxfId="149" dataDxfId="242" totalsRowDxfId="241" dataCellStyle="Comma">
  <tableColumns count="15">
    <tableColumn id="1" name="ENTERTAINMENT" totalsRowFunction="custom" dataDxfId="102" totalsRowDxfId="240">
      <totalsRowFormula>"Total " &amp; Table8[[#Headers],[ENTERTAINMENT]]</totalsRowFormula>
    </tableColumn>
    <tableColumn id="2" name="JAN" totalsRowFunction="sum" dataDxfId="101" totalsRowDxfId="239" dataCellStyle="Comma"/>
    <tableColumn id="3" name="FEB" totalsRowFunction="sum" dataDxfId="100" totalsRowDxfId="238" dataCellStyle="Comma"/>
    <tableColumn id="4" name="MAR" totalsRowFunction="sum" dataDxfId="99" totalsRowDxfId="237" dataCellStyle="Comma"/>
    <tableColumn id="5" name="APR" totalsRowFunction="sum" dataDxfId="98" totalsRowDxfId="236" dataCellStyle="Comma"/>
    <tableColumn id="6" name="MAY" totalsRowFunction="sum" dataDxfId="97" totalsRowDxfId="235" dataCellStyle="Comma"/>
    <tableColumn id="7" name="JUN" totalsRowFunction="sum" dataDxfId="96" totalsRowDxfId="234" dataCellStyle="Comma"/>
    <tableColumn id="8" name="JUL" totalsRowFunction="sum" dataDxfId="95" totalsRowDxfId="233" dataCellStyle="Comma"/>
    <tableColumn id="9" name="AUG" totalsRowFunction="sum" dataDxfId="94" totalsRowDxfId="232" dataCellStyle="Comma"/>
    <tableColumn id="10" name="SEP" totalsRowFunction="sum" dataDxfId="93" totalsRowDxfId="231" dataCellStyle="Comma"/>
    <tableColumn id="11" name="OCT" totalsRowFunction="sum" dataDxfId="92" totalsRowDxfId="230" dataCellStyle="Comma"/>
    <tableColumn id="12" name="NOV" totalsRowFunction="sum" dataDxfId="91" totalsRowDxfId="229" dataCellStyle="Comma"/>
    <tableColumn id="13" name="DEC" totalsRowFunction="sum" dataDxfId="89" totalsRowDxfId="228" dataCellStyle="Comma"/>
    <tableColumn id="14" name="Total" totalsRowFunction="sum" dataDxfId="90">
      <calculatedColumnFormula>SUM(B78:M78)</calculatedColumnFormula>
    </tableColumn>
    <tableColumn id="15" name="Avg" totalsRowFunction="custom" dataDxfId="227">
      <calculatedColumnFormula>N78/COLUMNS(B78:M78)</calculatedColumnFormula>
      <totalsRowFormula>Table8[[#Totals],[Total]]/COLUMNS(Table8[[#Totals],[JAN]:[DEC]])</totalsRowFormula>
    </tableColumn>
  </tableColumns>
  <tableStyleInfo name="V42_ExpenseCategory2" showFirstColumn="1" showLastColumn="0" showRowStripes="0" showColumnStripes="1"/>
</table>
</file>

<file path=xl/tables/table8.xml><?xml version="1.0" encoding="utf-8"?>
<table xmlns="http://schemas.openxmlformats.org/spreadsheetml/2006/main" id="9" name="Table9" displayName="Table9" ref="A94:O101" totalsRowCount="1" headerRowDxfId="148" dataDxfId="226" totalsRowDxfId="225" dataCellStyle="Comma">
  <tableColumns count="15">
    <tableColumn id="1" name="SAVINGS" totalsRowFunction="custom" dataDxfId="88" totalsRowDxfId="224">
      <totalsRowFormula>"Total " &amp;Table9[[#Headers],[SAVINGS]]</totalsRowFormula>
    </tableColumn>
    <tableColumn id="2" name="JAN" totalsRowFunction="sum" dataDxfId="87" totalsRowDxfId="223" dataCellStyle="Comma"/>
    <tableColumn id="3" name="FEB" totalsRowFunction="sum" dataDxfId="86" totalsRowDxfId="222" dataCellStyle="Comma"/>
    <tableColumn id="4" name="MAR" totalsRowFunction="sum" dataDxfId="85" totalsRowDxfId="221" dataCellStyle="Comma"/>
    <tableColumn id="5" name="APR" totalsRowFunction="sum" dataDxfId="84" totalsRowDxfId="220" dataCellStyle="Comma"/>
    <tableColumn id="6" name="MAY" totalsRowFunction="sum" dataDxfId="83" totalsRowDxfId="219" dataCellStyle="Comma"/>
    <tableColumn id="7" name="JUN" totalsRowFunction="sum" dataDxfId="82" totalsRowDxfId="218" dataCellStyle="Comma"/>
    <tableColumn id="8" name="JUL" totalsRowFunction="sum" dataDxfId="81" totalsRowDxfId="217" dataCellStyle="Comma"/>
    <tableColumn id="9" name="AUG" totalsRowFunction="sum" dataDxfId="80" totalsRowDxfId="216" dataCellStyle="Comma"/>
    <tableColumn id="10" name="SEP" totalsRowFunction="sum" dataDxfId="79" totalsRowDxfId="215" dataCellStyle="Comma"/>
    <tableColumn id="11" name="OCT" totalsRowFunction="sum" dataDxfId="78" totalsRowDxfId="214" dataCellStyle="Comma"/>
    <tableColumn id="12" name="NOV" totalsRowFunction="sum" dataDxfId="77" totalsRowDxfId="213" dataCellStyle="Comma"/>
    <tableColumn id="13" name="DEC" totalsRowFunction="sum" dataDxfId="75" totalsRowDxfId="212" dataCellStyle="Comma"/>
    <tableColumn id="14" name="Total" totalsRowFunction="sum" dataDxfId="76" totalsRowDxfId="211">
      <calculatedColumnFormula>SUM(B95:M95)</calculatedColumnFormula>
    </tableColumn>
    <tableColumn id="15" name="Avg" totalsRowFunction="custom" dataDxfId="210" totalsRowDxfId="209">
      <calculatedColumnFormula>N95/COLUMNS(B95:M95)</calculatedColumnFormula>
      <totalsRowFormula>Table9[[#Totals],[Total]]/COLUMNS(Table9[[#Totals],[JAN]:[DEC]])</totalsRowFormula>
    </tableColumn>
  </tableColumns>
  <tableStyleInfo name="V42_ExpenseCategory2" showFirstColumn="1" showLastColumn="0" showRowStripes="0" showColumnStripes="1"/>
</table>
</file>

<file path=xl/tables/table9.xml><?xml version="1.0" encoding="utf-8"?>
<table xmlns="http://schemas.openxmlformats.org/spreadsheetml/2006/main" id="10" name="Table10" displayName="Table10" ref="A103:O111" totalsRowCount="1" headerRowDxfId="147" dataDxfId="208" totalsRowDxfId="207" dataCellStyle="Comma">
  <tableColumns count="15">
    <tableColumn id="1" name="OBLIGATIONS" totalsRowFunction="custom" dataDxfId="74" totalsRowDxfId="206">
      <totalsRowFormula>"Total " &amp; Table10[[#Headers],[OBLIGATIONS]]</totalsRowFormula>
    </tableColumn>
    <tableColumn id="2" name="JAN" totalsRowFunction="sum" dataDxfId="73" totalsRowDxfId="205" dataCellStyle="Comma"/>
    <tableColumn id="3" name="FEB" totalsRowFunction="sum" dataDxfId="72" totalsRowDxfId="204" dataCellStyle="Comma"/>
    <tableColumn id="4" name="MAR" totalsRowFunction="sum" dataDxfId="71" totalsRowDxfId="203" dataCellStyle="Comma"/>
    <tableColumn id="5" name="APR" totalsRowFunction="sum" dataDxfId="70" totalsRowDxfId="202" dataCellStyle="Comma"/>
    <tableColumn id="6" name="MAY" totalsRowFunction="sum" dataDxfId="69" totalsRowDxfId="201" dataCellStyle="Comma"/>
    <tableColumn id="7" name="JUN" totalsRowFunction="sum" dataDxfId="68" totalsRowDxfId="200" dataCellStyle="Comma"/>
    <tableColumn id="8" name="JUL" totalsRowFunction="sum" dataDxfId="67" totalsRowDxfId="199" dataCellStyle="Comma"/>
    <tableColumn id="9" name="AUG" totalsRowFunction="sum" dataDxfId="66" totalsRowDxfId="198" dataCellStyle="Comma"/>
    <tableColumn id="10" name="SEP" totalsRowFunction="sum" dataDxfId="65" totalsRowDxfId="197" dataCellStyle="Comma"/>
    <tableColumn id="11" name="OCT" totalsRowFunction="sum" dataDxfId="64" totalsRowDxfId="196" dataCellStyle="Comma"/>
    <tableColumn id="12" name="NOV" totalsRowFunction="sum" dataDxfId="63" totalsRowDxfId="195" dataCellStyle="Comma"/>
    <tableColumn id="13" name="DEC" totalsRowFunction="sum" dataDxfId="61" totalsRowDxfId="194" dataCellStyle="Comma"/>
    <tableColumn id="14" name="Total" totalsRowFunction="sum" dataDxfId="62">
      <calculatedColumnFormula>SUM(B104:M104)</calculatedColumnFormula>
    </tableColumn>
    <tableColumn id="15" name="Avg" totalsRowFunction="custom" dataDxfId="193">
      <calculatedColumnFormula>N104/COLUMNS(B104:M104)</calculatedColumnFormula>
      <totalsRowFormula>Table10[[#Totals],[Total]]/COLUMNS(Table10[[#Totals],[JAN]:[DEC]])</totalsRowFormula>
    </tableColumn>
  </tableColumns>
  <tableStyleInfo name="V42_ExpenseCategory2" showFirstColumn="1" showLastColumn="0" showRowStripes="0" showColumnStripes="1"/>
</table>
</file>

<file path=xl/theme/theme1.xml><?xml version="1.0" encoding="utf-8"?>
<a:theme xmlns:a="http://schemas.openxmlformats.org/drawingml/2006/main" name="Vertex42">
  <a:themeElements>
    <a:clrScheme name="Office42">
      <a:dk1>
        <a:sysClr val="windowText" lastClr="000000"/>
      </a:dk1>
      <a:lt1>
        <a:srgbClr val="FFFFFF"/>
      </a:lt1>
      <a:dk2>
        <a:srgbClr val="283C61"/>
      </a:dk2>
      <a:lt2>
        <a:srgbClr val="F1EBDD"/>
      </a:lt2>
      <a:accent1>
        <a:srgbClr val="597CBB"/>
      </a:accent1>
      <a:accent2>
        <a:srgbClr val="BB5965"/>
      </a:accent2>
      <a:accent3>
        <a:srgbClr val="6CBB59"/>
      </a:accent3>
      <a:accent4>
        <a:srgbClr val="BB7C59"/>
      </a:accent4>
      <a:accent5>
        <a:srgbClr val="9F59BB"/>
      </a:accent5>
      <a:accent6>
        <a:srgbClr val="59BBAB"/>
      </a:accent6>
      <a:hlink>
        <a:srgbClr val="BFD9B6"/>
      </a:hlink>
      <a:folHlink>
        <a:srgbClr val="D0B6D9"/>
      </a:folHlink>
    </a:clrScheme>
    <a:fontScheme name="Vertex42">
      <a:majorFont>
        <a:latin typeface="Arial"/>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5.xml"/><Relationship Id="rId13" Type="http://schemas.openxmlformats.org/officeDocument/2006/relationships/table" Target="../tables/table10.xml"/><Relationship Id="rId3" Type="http://schemas.openxmlformats.org/officeDocument/2006/relationships/vmlDrawing" Target="../drawings/vmlDrawing1.vml"/><Relationship Id="rId7" Type="http://schemas.openxmlformats.org/officeDocument/2006/relationships/table" Target="../tables/table4.xml"/><Relationship Id="rId12" Type="http://schemas.openxmlformats.org/officeDocument/2006/relationships/table" Target="../tables/table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11" Type="http://schemas.openxmlformats.org/officeDocument/2006/relationships/table" Target="../tables/table8.xml"/><Relationship Id="rId5" Type="http://schemas.openxmlformats.org/officeDocument/2006/relationships/table" Target="../tables/table2.xml"/><Relationship Id="rId15" Type="http://schemas.openxmlformats.org/officeDocument/2006/relationships/comments" Target="../comments1.xml"/><Relationship Id="rId10" Type="http://schemas.openxmlformats.org/officeDocument/2006/relationships/table" Target="../tables/table7.xml"/><Relationship Id="rId4" Type="http://schemas.openxmlformats.org/officeDocument/2006/relationships/table" Target="../tables/table1.xml"/><Relationship Id="rId9" Type="http://schemas.openxmlformats.org/officeDocument/2006/relationships/table" Target="../tables/table6.xml"/><Relationship Id="rId14" Type="http://schemas.openxmlformats.org/officeDocument/2006/relationships/table" Target="../tables/table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P131"/>
  <sheetViews>
    <sheetView showGridLines="0" tabSelected="1" workbookViewId="0">
      <pane ySplit="10" topLeftCell="A11" activePane="bottomLeft" state="frozen"/>
      <selection pane="bottomLeft" activeCell="E133" sqref="E133"/>
    </sheetView>
  </sheetViews>
  <sheetFormatPr defaultRowHeight="15"/>
  <cols>
    <col min="1" max="1" width="18.875" style="1" customWidth="1"/>
    <col min="2" max="13" width="6.25" style="1" customWidth="1"/>
    <col min="14" max="14" width="7.375" style="1" customWidth="1"/>
    <col min="15" max="15" width="6.25" style="1" customWidth="1"/>
    <col min="16" max="16384" width="9" style="1"/>
  </cols>
  <sheetData>
    <row r="1" spans="1:16" s="27" customFormat="1" ht="26.1" customHeight="1">
      <c r="A1" s="56" t="s">
        <v>123</v>
      </c>
      <c r="B1" s="29"/>
      <c r="C1" s="29"/>
      <c r="D1" s="29"/>
      <c r="E1" s="29"/>
      <c r="F1" s="29"/>
      <c r="G1" s="29"/>
      <c r="H1" s="28"/>
      <c r="I1" s="28"/>
      <c r="J1" s="28"/>
      <c r="K1" s="28"/>
      <c r="L1" s="28"/>
      <c r="M1" s="28"/>
      <c r="N1" s="28"/>
      <c r="O1" s="28"/>
    </row>
    <row r="2" spans="1:16">
      <c r="A2" s="57"/>
      <c r="B2" s="30"/>
      <c r="C2" s="30"/>
      <c r="D2" s="30"/>
      <c r="E2" s="30"/>
      <c r="F2" s="30"/>
      <c r="G2" s="30"/>
      <c r="H2" s="3"/>
      <c r="I2" s="3"/>
      <c r="J2" s="3"/>
      <c r="K2" s="3"/>
      <c r="L2" s="3"/>
      <c r="M2" s="3"/>
      <c r="N2" s="2"/>
      <c r="O2" s="32"/>
    </row>
    <row r="3" spans="1:16" ht="9" customHeight="1">
      <c r="A3" s="2"/>
    </row>
    <row r="4" spans="1:16" ht="9" customHeight="1">
      <c r="A4" s="2"/>
    </row>
    <row r="5" spans="1:16">
      <c r="A5" s="5" t="s">
        <v>79</v>
      </c>
      <c r="B5" s="6">
        <v>1500</v>
      </c>
      <c r="M5" s="7" t="s">
        <v>98</v>
      </c>
    </row>
    <row r="6" spans="1:16" s="39" customFormat="1">
      <c r="A6" s="37"/>
      <c r="B6" s="38" t="s">
        <v>80</v>
      </c>
      <c r="C6" s="38" t="s">
        <v>81</v>
      </c>
      <c r="D6" s="38" t="s">
        <v>82</v>
      </c>
      <c r="E6" s="38" t="s">
        <v>83</v>
      </c>
      <c r="F6" s="38" t="s">
        <v>84</v>
      </c>
      <c r="G6" s="38" t="s">
        <v>85</v>
      </c>
      <c r="H6" s="38" t="s">
        <v>86</v>
      </c>
      <c r="I6" s="38" t="s">
        <v>87</v>
      </c>
      <c r="J6" s="38" t="s">
        <v>88</v>
      </c>
      <c r="K6" s="38" t="s">
        <v>89</v>
      </c>
      <c r="L6" s="38" t="s">
        <v>90</v>
      </c>
      <c r="M6" s="38" t="s">
        <v>91</v>
      </c>
      <c r="N6" s="37" t="s">
        <v>92</v>
      </c>
      <c r="O6" s="37" t="s">
        <v>100</v>
      </c>
    </row>
    <row r="7" spans="1:16" s="39" customFormat="1">
      <c r="A7" s="8" t="s">
        <v>3</v>
      </c>
      <c r="B7" s="9">
        <f>Table2[[#Totals],[JAN]]</f>
        <v>0</v>
      </c>
      <c r="C7" s="9">
        <f>Table2[[#Totals],[FEB]]</f>
        <v>0</v>
      </c>
      <c r="D7" s="9">
        <f>Table2[[#Totals],[MAR]]</f>
        <v>0</v>
      </c>
      <c r="E7" s="9">
        <f>Table2[[#Totals],[APR]]</f>
        <v>0</v>
      </c>
      <c r="F7" s="9">
        <f>Table2[[#Totals],[MAY]]</f>
        <v>0</v>
      </c>
      <c r="G7" s="9">
        <f>Table2[[#Totals],[JUN]]</f>
        <v>0</v>
      </c>
      <c r="H7" s="9">
        <f>Table2[[#Totals],[JUL]]</f>
        <v>0</v>
      </c>
      <c r="I7" s="9">
        <f>Table2[[#Totals],[AUG]]</f>
        <v>0</v>
      </c>
      <c r="J7" s="9">
        <f>Table2[[#Totals],[SEP]]</f>
        <v>0</v>
      </c>
      <c r="K7" s="9">
        <f>Table2[[#Totals],[OCT]]</f>
        <v>0</v>
      </c>
      <c r="L7" s="9">
        <f>Table2[[#Totals],[NOV]]</f>
        <v>0</v>
      </c>
      <c r="M7" s="9">
        <f>Table2[[#Totals],[DEC]]</f>
        <v>0</v>
      </c>
      <c r="N7" s="40">
        <f>SUM(B7:M7)</f>
        <v>0</v>
      </c>
      <c r="O7" s="40">
        <f>N7/COLUMNS(B7:M7)</f>
        <v>0</v>
      </c>
    </row>
    <row r="8" spans="1:16" s="39" customFormat="1">
      <c r="A8" s="10" t="s">
        <v>4</v>
      </c>
      <c r="B8" s="11">
        <f>SUM(Table3[[#Totals],[JAN]],Table4[[#Totals],[JAN]],Table5[[#Totals],[JAN]],Table6[[#Totals],[JAN]],Table7[[#Totals],[JAN]],Table8[[#Totals],[JAN]],Table9[[#Totals],[JAN]],Table10[[#Totals],[JAN]],Table11[[#Totals],[JAN]],Table12[[#Totals],[JAN]])</f>
        <v>0</v>
      </c>
      <c r="C8" s="11">
        <f>SUM(Table3[[#Totals],[FEB]],Table4[[#Totals],[FEB]],Table5[[#Totals],[FEB]],Table6[[#Totals],[FEB]],Table7[[#Totals],[FEB]],Table8[[#Totals],[FEB]],Table9[[#Totals],[FEB]],Table10[[#Totals],[FEB]],Table11[[#Totals],[FEB]],Table12[[#Totals],[FEB]])</f>
        <v>0</v>
      </c>
      <c r="D8" s="11">
        <f>SUM(Table3[[#Totals],[MAR]],Table4[[#Totals],[MAR]],Table5[[#Totals],[MAR]],Table6[[#Totals],[MAR]],Table7[[#Totals],[MAR]],Table8[[#Totals],[MAR]],Table9[[#Totals],[MAR]],Table10[[#Totals],[MAR]],Table11[[#Totals],[MAR]],Table12[[#Totals],[MAR]])</f>
        <v>0</v>
      </c>
      <c r="E8" s="11">
        <f>SUM(Table3[[#Totals],[APR]],Table4[[#Totals],[APR]],Table5[[#Totals],[APR]],Table6[[#Totals],[APR]],Table7[[#Totals],[APR]],Table8[[#Totals],[APR]],Table9[[#Totals],[APR]],Table10[[#Totals],[APR]],Table11[[#Totals],[APR]],Table12[[#Totals],[APR]])</f>
        <v>0</v>
      </c>
      <c r="F8" s="11">
        <f>SUM(Table3[[#Totals],[MAY]],Table4[[#Totals],[MAY]],Table5[[#Totals],[MAY]],Table6[[#Totals],[MAY]],Table7[[#Totals],[MAY]],Table8[[#Totals],[MAY]],Table9[[#Totals],[MAY]],Table10[[#Totals],[MAY]],Table11[[#Totals],[MAY]],Table12[[#Totals],[MAY]])</f>
        <v>0</v>
      </c>
      <c r="G8" s="11">
        <f>SUM(Table3[[#Totals],[JUN]],Table4[[#Totals],[JUN]],Table5[[#Totals],[JUN]],Table6[[#Totals],[JUN]],Table7[[#Totals],[JUN]],Table8[[#Totals],[JUN]],Table9[[#Totals],[JUN]],Table10[[#Totals],[JUN]],Table11[[#Totals],[JUN]],Table12[[#Totals],[JUN]])</f>
        <v>0</v>
      </c>
      <c r="H8" s="11">
        <f>SUM(Table3[[#Totals],[JUL]],Table4[[#Totals],[JUL]],Table5[[#Totals],[JUL]],Table6[[#Totals],[JUL]],Table7[[#Totals],[JUL]],Table8[[#Totals],[JUL]],Table9[[#Totals],[JUL]],Table10[[#Totals],[JUL]],Table11[[#Totals],[JUL]],Table12[[#Totals],[JUL]])</f>
        <v>0</v>
      </c>
      <c r="I8" s="11">
        <f>SUM(Table3[[#Totals],[AUG]],Table4[[#Totals],[AUG]],Table5[[#Totals],[AUG]],Table6[[#Totals],[AUG]],Table7[[#Totals],[AUG]],Table8[[#Totals],[AUG]],Table9[[#Totals],[AUG]],Table10[[#Totals],[AUG]],Table11[[#Totals],[AUG]],Table12[[#Totals],[AUG]])</f>
        <v>0</v>
      </c>
      <c r="J8" s="11">
        <f>SUM(Table3[[#Totals],[SEP]],Table4[[#Totals],[SEP]],Table5[[#Totals],[SEP]],Table6[[#Totals],[SEP]],Table7[[#Totals],[SEP]],Table8[[#Totals],[SEP]],Table9[[#Totals],[SEP]],Table10[[#Totals],[SEP]],Table11[[#Totals],[SEP]],Table12[[#Totals],[SEP]])</f>
        <v>0</v>
      </c>
      <c r="K8" s="11">
        <f>SUM(Table3[[#Totals],[OCT]],Table4[[#Totals],[OCT]],Table5[[#Totals],[OCT]],Table6[[#Totals],[OCT]],Table7[[#Totals],[OCT]],Table8[[#Totals],[OCT]],Table9[[#Totals],[OCT]],Table10[[#Totals],[OCT]],Table11[[#Totals],[OCT]],Table12[[#Totals],[OCT]])</f>
        <v>0</v>
      </c>
      <c r="L8" s="11">
        <f>SUM(Table3[[#Totals],[NOV]],Table4[[#Totals],[NOV]],Table5[[#Totals],[NOV]],Table6[[#Totals],[NOV]],Table7[[#Totals],[NOV]],Table8[[#Totals],[NOV]],Table9[[#Totals],[NOV]],Table10[[#Totals],[NOV]],Table11[[#Totals],[NOV]],Table12[[#Totals],[NOV]])</f>
        <v>0</v>
      </c>
      <c r="M8" s="11">
        <f>SUM(Table3[[#Totals],[DEC]],Table4[[#Totals],[DEC]],Table5[[#Totals],[DEC]],Table6[[#Totals],[DEC]],Table7[[#Totals],[DEC]],Table8[[#Totals],[DEC]],Table9[[#Totals],[DEC]],Table10[[#Totals],[DEC]],Table11[[#Totals],[DEC]],Table12[[#Totals],[DEC]])</f>
        <v>0</v>
      </c>
      <c r="N8" s="40">
        <f>SUM(B8:M8)</f>
        <v>0</v>
      </c>
      <c r="O8" s="40">
        <f>N8/COLUMNS(B8:M8)</f>
        <v>0</v>
      </c>
    </row>
    <row r="9" spans="1:16" s="39" customFormat="1" ht="15.75" thickBot="1">
      <c r="A9" s="12" t="s">
        <v>122</v>
      </c>
      <c r="B9" s="31">
        <f t="shared" ref="B9:M9" si="0">B7-B8</f>
        <v>0</v>
      </c>
      <c r="C9" s="31">
        <f t="shared" si="0"/>
        <v>0</v>
      </c>
      <c r="D9" s="31">
        <f t="shared" si="0"/>
        <v>0</v>
      </c>
      <c r="E9" s="31">
        <f t="shared" si="0"/>
        <v>0</v>
      </c>
      <c r="F9" s="31">
        <f t="shared" si="0"/>
        <v>0</v>
      </c>
      <c r="G9" s="31">
        <f t="shared" si="0"/>
        <v>0</v>
      </c>
      <c r="H9" s="31">
        <f t="shared" si="0"/>
        <v>0</v>
      </c>
      <c r="I9" s="31">
        <f t="shared" si="0"/>
        <v>0</v>
      </c>
      <c r="J9" s="31">
        <f t="shared" si="0"/>
        <v>0</v>
      </c>
      <c r="K9" s="31">
        <f t="shared" si="0"/>
        <v>0</v>
      </c>
      <c r="L9" s="31">
        <f t="shared" si="0"/>
        <v>0</v>
      </c>
      <c r="M9" s="31">
        <f t="shared" si="0"/>
        <v>0</v>
      </c>
      <c r="N9" s="31">
        <f>SUM(B9:M9)</f>
        <v>0</v>
      </c>
      <c r="O9" s="31">
        <f>N9/COLUMNS(B9:M9)</f>
        <v>0</v>
      </c>
    </row>
    <row r="10" spans="1:16" s="39" customFormat="1" ht="15.75" thickTop="1">
      <c r="A10" s="8" t="s">
        <v>93</v>
      </c>
      <c r="B10" s="9">
        <f>B7-B8+B5</f>
        <v>1500</v>
      </c>
      <c r="C10" s="9">
        <f t="shared" ref="C10:M10" si="1">B10+C7-C8</f>
        <v>1500</v>
      </c>
      <c r="D10" s="9">
        <f t="shared" si="1"/>
        <v>1500</v>
      </c>
      <c r="E10" s="9">
        <f t="shared" si="1"/>
        <v>1500</v>
      </c>
      <c r="F10" s="9">
        <f t="shared" si="1"/>
        <v>1500</v>
      </c>
      <c r="G10" s="9">
        <f t="shared" si="1"/>
        <v>1500</v>
      </c>
      <c r="H10" s="9">
        <f t="shared" si="1"/>
        <v>1500</v>
      </c>
      <c r="I10" s="9">
        <f t="shared" si="1"/>
        <v>1500</v>
      </c>
      <c r="J10" s="9">
        <f t="shared" si="1"/>
        <v>1500</v>
      </c>
      <c r="K10" s="9">
        <f t="shared" si="1"/>
        <v>1500</v>
      </c>
      <c r="L10" s="9">
        <f t="shared" si="1"/>
        <v>1500</v>
      </c>
      <c r="M10" s="9">
        <f t="shared" si="1"/>
        <v>1500</v>
      </c>
      <c r="N10" s="41"/>
      <c r="O10" s="41"/>
    </row>
    <row r="11" spans="1:16" s="39" customFormat="1"/>
    <row r="12" spans="1:16" s="36" customFormat="1" ht="16.5">
      <c r="A12" s="33" t="s">
        <v>2</v>
      </c>
      <c r="B12" s="34" t="s">
        <v>80</v>
      </c>
      <c r="C12" s="34" t="s">
        <v>81</v>
      </c>
      <c r="D12" s="34" t="s">
        <v>82</v>
      </c>
      <c r="E12" s="34" t="s">
        <v>83</v>
      </c>
      <c r="F12" s="34" t="s">
        <v>84</v>
      </c>
      <c r="G12" s="34" t="s">
        <v>85</v>
      </c>
      <c r="H12" s="34" t="s">
        <v>86</v>
      </c>
      <c r="I12" s="34" t="s">
        <v>87</v>
      </c>
      <c r="J12" s="34" t="s">
        <v>88</v>
      </c>
      <c r="K12" s="34" t="s">
        <v>89</v>
      </c>
      <c r="L12" s="34" t="s">
        <v>90</v>
      </c>
      <c r="M12" s="34" t="s">
        <v>91</v>
      </c>
      <c r="N12" s="35" t="s">
        <v>92</v>
      </c>
      <c r="O12" s="35" t="s">
        <v>100</v>
      </c>
      <c r="P12" s="52"/>
    </row>
    <row r="13" spans="1:16" s="36" customFormat="1">
      <c r="A13" s="42" t="s">
        <v>11</v>
      </c>
      <c r="B13" s="43"/>
      <c r="C13" s="43"/>
      <c r="D13" s="43"/>
      <c r="E13" s="43"/>
      <c r="F13" s="43"/>
      <c r="G13" s="43"/>
      <c r="H13" s="43"/>
      <c r="I13" s="43"/>
      <c r="J13" s="43"/>
      <c r="K13" s="43"/>
      <c r="L13" s="43"/>
      <c r="M13" s="43"/>
      <c r="N13" s="51">
        <f t="shared" ref="N13:N19" si="2">SUM(B13:M13)</f>
        <v>0</v>
      </c>
      <c r="O13" s="51">
        <f t="shared" ref="O13:O19" si="3">N13/COLUMNS(B13:M13)</f>
        <v>0</v>
      </c>
    </row>
    <row r="14" spans="1:16" s="36" customFormat="1">
      <c r="A14" s="42" t="s">
        <v>5</v>
      </c>
      <c r="B14" s="43"/>
      <c r="C14" s="43"/>
      <c r="D14" s="43"/>
      <c r="E14" s="43"/>
      <c r="F14" s="43"/>
      <c r="G14" s="43"/>
      <c r="H14" s="43"/>
      <c r="I14" s="43"/>
      <c r="J14" s="43"/>
      <c r="K14" s="43"/>
      <c r="L14" s="43"/>
      <c r="M14" s="43"/>
      <c r="N14" s="51">
        <f t="shared" si="2"/>
        <v>0</v>
      </c>
      <c r="O14" s="51">
        <f t="shared" si="3"/>
        <v>0</v>
      </c>
    </row>
    <row r="15" spans="1:16" s="36" customFormat="1">
      <c r="A15" s="42" t="s">
        <v>6</v>
      </c>
      <c r="B15" s="43"/>
      <c r="C15" s="43"/>
      <c r="D15" s="43"/>
      <c r="E15" s="43"/>
      <c r="F15" s="43"/>
      <c r="G15" s="43"/>
      <c r="H15" s="43"/>
      <c r="I15" s="43"/>
      <c r="J15" s="43"/>
      <c r="K15" s="43"/>
      <c r="L15" s="43"/>
      <c r="M15" s="43"/>
      <c r="N15" s="51">
        <f t="shared" si="2"/>
        <v>0</v>
      </c>
      <c r="O15" s="51">
        <f t="shared" si="3"/>
        <v>0</v>
      </c>
    </row>
    <row r="16" spans="1:16" s="36" customFormat="1">
      <c r="A16" s="42" t="s">
        <v>10</v>
      </c>
      <c r="B16" s="43"/>
      <c r="C16" s="43"/>
      <c r="D16" s="43"/>
      <c r="E16" s="43"/>
      <c r="F16" s="43"/>
      <c r="G16" s="43"/>
      <c r="H16" s="43"/>
      <c r="I16" s="43"/>
      <c r="J16" s="43"/>
      <c r="K16" s="43"/>
      <c r="L16" s="43"/>
      <c r="M16" s="43"/>
      <c r="N16" s="51">
        <f t="shared" si="2"/>
        <v>0</v>
      </c>
      <c r="O16" s="51">
        <f t="shared" si="3"/>
        <v>0</v>
      </c>
    </row>
    <row r="17" spans="1:16" s="36" customFormat="1">
      <c r="A17" s="42" t="s">
        <v>99</v>
      </c>
      <c r="B17" s="43"/>
      <c r="C17" s="43"/>
      <c r="D17" s="43"/>
      <c r="E17" s="43"/>
      <c r="F17" s="43"/>
      <c r="G17" s="43"/>
      <c r="H17" s="43"/>
      <c r="I17" s="43"/>
      <c r="J17" s="43"/>
      <c r="K17" s="43"/>
      <c r="L17" s="43"/>
      <c r="M17" s="43"/>
      <c r="N17" s="51">
        <f t="shared" si="2"/>
        <v>0</v>
      </c>
      <c r="O17" s="51">
        <f t="shared" si="3"/>
        <v>0</v>
      </c>
    </row>
    <row r="18" spans="1:16" s="36" customFormat="1">
      <c r="A18" s="42" t="s">
        <v>12</v>
      </c>
      <c r="B18" s="43"/>
      <c r="C18" s="43"/>
      <c r="D18" s="43"/>
      <c r="E18" s="43"/>
      <c r="F18" s="43"/>
      <c r="G18" s="43"/>
      <c r="H18" s="43"/>
      <c r="I18" s="43"/>
      <c r="J18" s="43"/>
      <c r="K18" s="43"/>
      <c r="L18" s="43"/>
      <c r="M18" s="43"/>
      <c r="N18" s="51">
        <f t="shared" si="2"/>
        <v>0</v>
      </c>
      <c r="O18" s="51">
        <f t="shared" si="3"/>
        <v>0</v>
      </c>
    </row>
    <row r="19" spans="1:16" s="36" customFormat="1">
      <c r="A19" s="42" t="s">
        <v>17</v>
      </c>
      <c r="B19" s="43"/>
      <c r="C19" s="43"/>
      <c r="D19" s="43"/>
      <c r="E19" s="43"/>
      <c r="F19" s="43"/>
      <c r="G19" s="43"/>
      <c r="H19" s="43"/>
      <c r="I19" s="43"/>
      <c r="J19" s="43"/>
      <c r="K19" s="43"/>
      <c r="L19" s="43"/>
      <c r="M19" s="43"/>
      <c r="N19" s="51">
        <f t="shared" si="2"/>
        <v>0</v>
      </c>
      <c r="O19" s="51">
        <f t="shared" si="3"/>
        <v>0</v>
      </c>
    </row>
    <row r="20" spans="1:16" s="36" customFormat="1">
      <c r="A20" s="45" t="str">
        <f>"Total " &amp; Table2[[#Headers],[INCOME]]</f>
        <v>Total INCOME</v>
      </c>
      <c r="B20" s="46">
        <f>SUBTOTAL(109,[JAN])</f>
        <v>0</v>
      </c>
      <c r="C20" s="46">
        <f>SUBTOTAL(109,[FEB])</f>
        <v>0</v>
      </c>
      <c r="D20" s="46">
        <f>SUBTOTAL(109,[MAR])</f>
        <v>0</v>
      </c>
      <c r="E20" s="46">
        <f>SUBTOTAL(109,[APR])</f>
        <v>0</v>
      </c>
      <c r="F20" s="46">
        <f>SUBTOTAL(109,[MAY])</f>
        <v>0</v>
      </c>
      <c r="G20" s="46">
        <f>SUBTOTAL(109,[JUN])</f>
        <v>0</v>
      </c>
      <c r="H20" s="46">
        <f>SUBTOTAL(109,[JUL])</f>
        <v>0</v>
      </c>
      <c r="I20" s="46">
        <f>SUBTOTAL(109,[AUG])</f>
        <v>0</v>
      </c>
      <c r="J20" s="46">
        <f>SUBTOTAL(109,[SEP])</f>
        <v>0</v>
      </c>
      <c r="K20" s="46">
        <f>SUBTOTAL(109,[OCT])</f>
        <v>0</v>
      </c>
      <c r="L20" s="46">
        <f>SUBTOTAL(109,[NOV])</f>
        <v>0</v>
      </c>
      <c r="M20" s="46">
        <f>SUBTOTAL(109,[DEC])</f>
        <v>0</v>
      </c>
      <c r="N20" s="44">
        <f>SUBTOTAL(109,[Total])</f>
        <v>0</v>
      </c>
      <c r="O20" s="44">
        <f>Table2[[#Totals],[Total]]/COLUMNS(Table2[[#Totals],[JAN]:[DEC]])</f>
        <v>0</v>
      </c>
    </row>
    <row r="21" spans="1:16" s="36" customFormat="1" ht="13.5">
      <c r="A21" s="47"/>
      <c r="B21" s="47"/>
      <c r="C21" s="47"/>
      <c r="D21" s="47"/>
      <c r="E21" s="47"/>
      <c r="F21" s="47"/>
      <c r="G21" s="47"/>
      <c r="H21" s="47"/>
      <c r="I21" s="47"/>
      <c r="J21" s="47"/>
      <c r="K21" s="47"/>
      <c r="L21" s="47"/>
      <c r="M21" s="47"/>
      <c r="N21" s="47"/>
      <c r="O21" s="47"/>
    </row>
    <row r="22" spans="1:16" s="36" customFormat="1" ht="16.5">
      <c r="A22" s="63" t="s">
        <v>14</v>
      </c>
      <c r="B22" s="64" t="s">
        <v>80</v>
      </c>
      <c r="C22" s="64" t="s">
        <v>81</v>
      </c>
      <c r="D22" s="64" t="s">
        <v>82</v>
      </c>
      <c r="E22" s="64" t="s">
        <v>83</v>
      </c>
      <c r="F22" s="64" t="s">
        <v>84</v>
      </c>
      <c r="G22" s="64" t="s">
        <v>85</v>
      </c>
      <c r="H22" s="64" t="s">
        <v>86</v>
      </c>
      <c r="I22" s="64" t="s">
        <v>87</v>
      </c>
      <c r="J22" s="64" t="s">
        <v>88</v>
      </c>
      <c r="K22" s="64" t="s">
        <v>89</v>
      </c>
      <c r="L22" s="64" t="s">
        <v>90</v>
      </c>
      <c r="M22" s="64" t="s">
        <v>91</v>
      </c>
      <c r="N22" s="65" t="s">
        <v>92</v>
      </c>
      <c r="O22" s="65" t="s">
        <v>100</v>
      </c>
      <c r="P22" s="52"/>
    </row>
    <row r="23" spans="1:16" s="36" customFormat="1">
      <c r="A23" s="42" t="s">
        <v>60</v>
      </c>
      <c r="B23" s="66"/>
      <c r="C23" s="66"/>
      <c r="D23" s="66"/>
      <c r="E23" s="66"/>
      <c r="F23" s="66"/>
      <c r="G23" s="66"/>
      <c r="H23" s="66"/>
      <c r="I23" s="66"/>
      <c r="J23" s="66"/>
      <c r="K23" s="66"/>
      <c r="L23" s="66"/>
      <c r="M23" s="66"/>
      <c r="N23" s="51">
        <f>SUM(B23:M23)</f>
        <v>0</v>
      </c>
      <c r="O23" s="51">
        <f t="shared" ref="O23:O35" si="4">N23/COLUMNS(B23:M23)</f>
        <v>0</v>
      </c>
    </row>
    <row r="24" spans="1:16" s="36" customFormat="1">
      <c r="A24" s="42" t="s">
        <v>74</v>
      </c>
      <c r="B24" s="66"/>
      <c r="C24" s="66"/>
      <c r="D24" s="66"/>
      <c r="E24" s="66"/>
      <c r="F24" s="66"/>
      <c r="G24" s="66"/>
      <c r="H24" s="66"/>
      <c r="I24" s="66"/>
      <c r="J24" s="66"/>
      <c r="K24" s="66"/>
      <c r="L24" s="66"/>
      <c r="M24" s="66"/>
      <c r="N24" s="51">
        <f t="shared" ref="N24:N35" si="5">SUM(B24:M24)</f>
        <v>0</v>
      </c>
      <c r="O24" s="51">
        <f t="shared" si="4"/>
        <v>0</v>
      </c>
    </row>
    <row r="25" spans="1:16" s="36" customFormat="1">
      <c r="A25" s="42" t="s">
        <v>15</v>
      </c>
      <c r="B25" s="66"/>
      <c r="C25" s="66"/>
      <c r="D25" s="66"/>
      <c r="E25" s="66"/>
      <c r="F25" s="66"/>
      <c r="G25" s="66"/>
      <c r="H25" s="66"/>
      <c r="I25" s="66"/>
      <c r="J25" s="66"/>
      <c r="K25" s="66"/>
      <c r="L25" s="66"/>
      <c r="M25" s="66"/>
      <c r="N25" s="51">
        <f t="shared" si="5"/>
        <v>0</v>
      </c>
      <c r="O25" s="51">
        <f t="shared" si="4"/>
        <v>0</v>
      </c>
    </row>
    <row r="26" spans="1:16" s="36" customFormat="1">
      <c r="A26" s="42" t="s">
        <v>59</v>
      </c>
      <c r="B26" s="66"/>
      <c r="C26" s="66"/>
      <c r="D26" s="66"/>
      <c r="E26" s="66"/>
      <c r="F26" s="66"/>
      <c r="G26" s="66"/>
      <c r="H26" s="66"/>
      <c r="I26" s="66"/>
      <c r="J26" s="66"/>
      <c r="K26" s="66"/>
      <c r="L26" s="66"/>
      <c r="M26" s="66"/>
      <c r="N26" s="51">
        <f t="shared" si="5"/>
        <v>0</v>
      </c>
      <c r="O26" s="51">
        <f t="shared" si="4"/>
        <v>0</v>
      </c>
    </row>
    <row r="27" spans="1:16" s="36" customFormat="1">
      <c r="A27" s="42" t="s">
        <v>58</v>
      </c>
      <c r="B27" s="66"/>
      <c r="C27" s="66"/>
      <c r="D27" s="66"/>
      <c r="E27" s="66"/>
      <c r="F27" s="66"/>
      <c r="G27" s="66"/>
      <c r="H27" s="66"/>
      <c r="I27" s="66"/>
      <c r="J27" s="66"/>
      <c r="K27" s="66"/>
      <c r="L27" s="66"/>
      <c r="M27" s="66"/>
      <c r="N27" s="51">
        <f t="shared" si="5"/>
        <v>0</v>
      </c>
      <c r="O27" s="51">
        <f t="shared" si="4"/>
        <v>0</v>
      </c>
    </row>
    <row r="28" spans="1:16" s="36" customFormat="1">
      <c r="A28" s="42" t="s">
        <v>19</v>
      </c>
      <c r="B28" s="66"/>
      <c r="C28" s="66"/>
      <c r="D28" s="66"/>
      <c r="E28" s="66"/>
      <c r="F28" s="66"/>
      <c r="G28" s="66"/>
      <c r="H28" s="66"/>
      <c r="I28" s="66"/>
      <c r="J28" s="66"/>
      <c r="K28" s="66"/>
      <c r="L28" s="66"/>
      <c r="M28" s="66"/>
      <c r="N28" s="51">
        <f t="shared" si="5"/>
        <v>0</v>
      </c>
      <c r="O28" s="51">
        <f t="shared" si="4"/>
        <v>0</v>
      </c>
    </row>
    <row r="29" spans="1:16" s="36" customFormat="1">
      <c r="A29" s="42" t="s">
        <v>57</v>
      </c>
      <c r="B29" s="66"/>
      <c r="C29" s="66"/>
      <c r="D29" s="66"/>
      <c r="E29" s="66"/>
      <c r="F29" s="66"/>
      <c r="G29" s="66"/>
      <c r="H29" s="66"/>
      <c r="I29" s="66"/>
      <c r="J29" s="66"/>
      <c r="K29" s="66"/>
      <c r="L29" s="66"/>
      <c r="M29" s="66"/>
      <c r="N29" s="51">
        <f t="shared" si="5"/>
        <v>0</v>
      </c>
      <c r="O29" s="51">
        <f t="shared" si="4"/>
        <v>0</v>
      </c>
    </row>
    <row r="30" spans="1:16" s="36" customFormat="1">
      <c r="A30" s="42" t="s">
        <v>16</v>
      </c>
      <c r="B30" s="66"/>
      <c r="C30" s="66"/>
      <c r="D30" s="66"/>
      <c r="E30" s="66"/>
      <c r="F30" s="66"/>
      <c r="G30" s="66"/>
      <c r="H30" s="66"/>
      <c r="I30" s="66"/>
      <c r="J30" s="66"/>
      <c r="K30" s="66"/>
      <c r="L30" s="66"/>
      <c r="M30" s="66"/>
      <c r="N30" s="51">
        <f t="shared" si="5"/>
        <v>0</v>
      </c>
      <c r="O30" s="51">
        <f t="shared" si="4"/>
        <v>0</v>
      </c>
    </row>
    <row r="31" spans="1:16" s="36" customFormat="1">
      <c r="A31" s="42" t="s">
        <v>56</v>
      </c>
      <c r="B31" s="66"/>
      <c r="C31" s="66"/>
      <c r="D31" s="66"/>
      <c r="E31" s="66"/>
      <c r="F31" s="66"/>
      <c r="G31" s="66"/>
      <c r="H31" s="66"/>
      <c r="I31" s="66"/>
      <c r="J31" s="66"/>
      <c r="K31" s="66"/>
      <c r="L31" s="66"/>
      <c r="M31" s="66"/>
      <c r="N31" s="51">
        <f t="shared" si="5"/>
        <v>0</v>
      </c>
      <c r="O31" s="51">
        <f t="shared" si="4"/>
        <v>0</v>
      </c>
    </row>
    <row r="32" spans="1:16" s="36" customFormat="1">
      <c r="A32" s="42" t="s">
        <v>55</v>
      </c>
      <c r="B32" s="66"/>
      <c r="C32" s="66"/>
      <c r="D32" s="66"/>
      <c r="E32" s="66"/>
      <c r="F32" s="66"/>
      <c r="G32" s="66"/>
      <c r="H32" s="66"/>
      <c r="I32" s="66"/>
      <c r="J32" s="66"/>
      <c r="K32" s="66"/>
      <c r="L32" s="66"/>
      <c r="M32" s="66"/>
      <c r="N32" s="51">
        <f t="shared" si="5"/>
        <v>0</v>
      </c>
      <c r="O32" s="51">
        <f t="shared" si="4"/>
        <v>0</v>
      </c>
    </row>
    <row r="33" spans="1:16" s="36" customFormat="1">
      <c r="A33" s="42" t="s">
        <v>54</v>
      </c>
      <c r="B33" s="66"/>
      <c r="C33" s="66"/>
      <c r="D33" s="66"/>
      <c r="E33" s="66"/>
      <c r="F33" s="66"/>
      <c r="G33" s="66"/>
      <c r="H33" s="66"/>
      <c r="I33" s="66"/>
      <c r="J33" s="66"/>
      <c r="K33" s="66"/>
      <c r="L33" s="66"/>
      <c r="M33" s="66"/>
      <c r="N33" s="51">
        <f t="shared" si="5"/>
        <v>0</v>
      </c>
      <c r="O33" s="51">
        <f t="shared" si="4"/>
        <v>0</v>
      </c>
    </row>
    <row r="34" spans="1:16" s="36" customFormat="1">
      <c r="A34" s="42" t="s">
        <v>18</v>
      </c>
      <c r="B34" s="66"/>
      <c r="C34" s="66"/>
      <c r="D34" s="66"/>
      <c r="E34" s="66"/>
      <c r="F34" s="66"/>
      <c r="G34" s="66"/>
      <c r="H34" s="66"/>
      <c r="I34" s="66"/>
      <c r="J34" s="66"/>
      <c r="K34" s="66"/>
      <c r="L34" s="66"/>
      <c r="M34" s="66"/>
      <c r="N34" s="51">
        <f t="shared" si="5"/>
        <v>0</v>
      </c>
      <c r="O34" s="51">
        <f t="shared" si="4"/>
        <v>0</v>
      </c>
    </row>
    <row r="35" spans="1:16" s="36" customFormat="1" ht="15.75" thickBot="1">
      <c r="A35" s="68" t="s">
        <v>17</v>
      </c>
      <c r="B35" s="69"/>
      <c r="C35" s="69"/>
      <c r="D35" s="69"/>
      <c r="E35" s="69"/>
      <c r="F35" s="69"/>
      <c r="G35" s="69"/>
      <c r="H35" s="69"/>
      <c r="I35" s="69"/>
      <c r="J35" s="69"/>
      <c r="K35" s="69"/>
      <c r="L35" s="69"/>
      <c r="M35" s="69"/>
      <c r="N35" s="67">
        <f t="shared" si="5"/>
        <v>0</v>
      </c>
      <c r="O35" s="67">
        <f t="shared" si="4"/>
        <v>0</v>
      </c>
    </row>
    <row r="36" spans="1:16" s="36" customFormat="1" ht="15.75" thickTop="1">
      <c r="A36" s="45" t="str">
        <f>"Total "&amp;Table3[[#Headers],[HOME EXPENSES]]</f>
        <v>Total HOME EXPENSES</v>
      </c>
      <c r="B36" s="46">
        <f>SUBTOTAL(109,[JAN])</f>
        <v>0</v>
      </c>
      <c r="C36" s="46">
        <f>SUBTOTAL(109,[FEB])</f>
        <v>0</v>
      </c>
      <c r="D36" s="46">
        <f>SUBTOTAL(109,[MAR])</f>
        <v>0</v>
      </c>
      <c r="E36" s="46">
        <f>SUBTOTAL(109,[APR])</f>
        <v>0</v>
      </c>
      <c r="F36" s="46">
        <f>SUBTOTAL(109,[MAY])</f>
        <v>0</v>
      </c>
      <c r="G36" s="46">
        <f>SUBTOTAL(109,[JUN])</f>
        <v>0</v>
      </c>
      <c r="H36" s="46">
        <f>SUBTOTAL(109,[JUL])</f>
        <v>0</v>
      </c>
      <c r="I36" s="46">
        <f>SUBTOTAL(109,[AUG])</f>
        <v>0</v>
      </c>
      <c r="J36" s="46">
        <f>SUBTOTAL(109,[SEP])</f>
        <v>0</v>
      </c>
      <c r="K36" s="46">
        <f>SUBTOTAL(109,[OCT])</f>
        <v>0</v>
      </c>
      <c r="L36" s="46">
        <f>SUBTOTAL(109,[NOV])</f>
        <v>0</v>
      </c>
      <c r="M36" s="46">
        <f>SUBTOTAL(109,[DEC])</f>
        <v>0</v>
      </c>
      <c r="N36" s="44">
        <f>SUBTOTAL(109,[Total])</f>
        <v>0</v>
      </c>
      <c r="O36" s="44">
        <f>Table3[[#Totals],[Total]]/COLUMNS(Table3[[#Totals],[JAN]:[DEC]])</f>
        <v>0</v>
      </c>
    </row>
    <row r="37" spans="1:16" s="36" customFormat="1" ht="13.5">
      <c r="A37" s="48"/>
      <c r="B37" s="48"/>
      <c r="C37" s="48"/>
      <c r="D37" s="48"/>
      <c r="E37" s="48"/>
      <c r="F37" s="48"/>
      <c r="G37" s="48"/>
      <c r="H37" s="48"/>
      <c r="I37" s="48"/>
      <c r="J37" s="48"/>
      <c r="K37" s="48"/>
      <c r="L37" s="48"/>
      <c r="M37" s="48"/>
      <c r="N37" s="48"/>
      <c r="O37" s="48"/>
    </row>
    <row r="38" spans="1:16" s="36" customFormat="1" ht="16.5">
      <c r="A38" s="63" t="s">
        <v>20</v>
      </c>
      <c r="B38" s="64" t="s">
        <v>80</v>
      </c>
      <c r="C38" s="64" t="s">
        <v>81</v>
      </c>
      <c r="D38" s="64" t="s">
        <v>82</v>
      </c>
      <c r="E38" s="64" t="s">
        <v>83</v>
      </c>
      <c r="F38" s="64" t="s">
        <v>84</v>
      </c>
      <c r="G38" s="64" t="s">
        <v>85</v>
      </c>
      <c r="H38" s="64" t="s">
        <v>86</v>
      </c>
      <c r="I38" s="64" t="s">
        <v>87</v>
      </c>
      <c r="J38" s="64" t="s">
        <v>88</v>
      </c>
      <c r="K38" s="64" t="s">
        <v>89</v>
      </c>
      <c r="L38" s="64" t="s">
        <v>90</v>
      </c>
      <c r="M38" s="64" t="s">
        <v>91</v>
      </c>
      <c r="N38" s="65" t="s">
        <v>92</v>
      </c>
      <c r="O38" s="65" t="s">
        <v>100</v>
      </c>
      <c r="P38" s="52"/>
    </row>
    <row r="39" spans="1:16" s="36" customFormat="1">
      <c r="A39" s="42" t="s">
        <v>21</v>
      </c>
      <c r="B39" s="66"/>
      <c r="C39" s="66"/>
      <c r="D39" s="66"/>
      <c r="E39" s="66"/>
      <c r="F39" s="66"/>
      <c r="G39" s="66"/>
      <c r="H39" s="66"/>
      <c r="I39" s="66"/>
      <c r="J39" s="66"/>
      <c r="K39" s="66"/>
      <c r="L39" s="66"/>
      <c r="M39" s="66"/>
      <c r="N39" s="51">
        <f>SUM(B39:M39)</f>
        <v>0</v>
      </c>
      <c r="O39" s="51">
        <f t="shared" ref="O39:O44" si="6">N39/COLUMNS(B39:M39)</f>
        <v>0</v>
      </c>
    </row>
    <row r="40" spans="1:16" s="36" customFormat="1">
      <c r="A40" s="42" t="s">
        <v>73</v>
      </c>
      <c r="B40" s="66"/>
      <c r="C40" s="66"/>
      <c r="D40" s="66"/>
      <c r="E40" s="66"/>
      <c r="F40" s="66"/>
      <c r="G40" s="66"/>
      <c r="H40" s="66"/>
      <c r="I40" s="66"/>
      <c r="J40" s="66"/>
      <c r="K40" s="66"/>
      <c r="L40" s="66"/>
      <c r="M40" s="66"/>
      <c r="N40" s="51">
        <f t="shared" ref="N40:N100" si="7">SUM(B40:M40)</f>
        <v>0</v>
      </c>
      <c r="O40" s="51">
        <f t="shared" si="6"/>
        <v>0</v>
      </c>
    </row>
    <row r="41" spans="1:16" s="36" customFormat="1">
      <c r="A41" s="42" t="s">
        <v>22</v>
      </c>
      <c r="B41" s="66"/>
      <c r="C41" s="66"/>
      <c r="D41" s="66"/>
      <c r="E41" s="66"/>
      <c r="F41" s="66"/>
      <c r="G41" s="66"/>
      <c r="H41" s="66"/>
      <c r="I41" s="66"/>
      <c r="J41" s="66"/>
      <c r="K41" s="66"/>
      <c r="L41" s="66"/>
      <c r="M41" s="66"/>
      <c r="N41" s="51">
        <f t="shared" si="7"/>
        <v>0</v>
      </c>
      <c r="O41" s="51">
        <f t="shared" si="6"/>
        <v>0</v>
      </c>
    </row>
    <row r="42" spans="1:16" s="36" customFormat="1">
      <c r="A42" s="42" t="s">
        <v>52</v>
      </c>
      <c r="B42" s="66"/>
      <c r="C42" s="66"/>
      <c r="D42" s="66"/>
      <c r="E42" s="66"/>
      <c r="F42" s="66"/>
      <c r="G42" s="66"/>
      <c r="H42" s="66"/>
      <c r="I42" s="66"/>
      <c r="J42" s="66"/>
      <c r="K42" s="66"/>
      <c r="L42" s="66"/>
      <c r="M42" s="66"/>
      <c r="N42" s="51">
        <f t="shared" si="7"/>
        <v>0</v>
      </c>
      <c r="O42" s="51">
        <f t="shared" si="6"/>
        <v>0</v>
      </c>
    </row>
    <row r="43" spans="1:16" s="36" customFormat="1">
      <c r="A43" s="42" t="s">
        <v>23</v>
      </c>
      <c r="B43" s="66"/>
      <c r="C43" s="66"/>
      <c r="D43" s="66"/>
      <c r="E43" s="66"/>
      <c r="F43" s="66"/>
      <c r="G43" s="66"/>
      <c r="H43" s="66"/>
      <c r="I43" s="66"/>
      <c r="J43" s="66"/>
      <c r="K43" s="66"/>
      <c r="L43" s="66"/>
      <c r="M43" s="66"/>
      <c r="N43" s="51">
        <f t="shared" si="7"/>
        <v>0</v>
      </c>
      <c r="O43" s="51">
        <f t="shared" si="6"/>
        <v>0</v>
      </c>
    </row>
    <row r="44" spans="1:16" s="36" customFormat="1">
      <c r="A44" s="42" t="s">
        <v>53</v>
      </c>
      <c r="B44" s="66"/>
      <c r="C44" s="66"/>
      <c r="D44" s="66"/>
      <c r="E44" s="66"/>
      <c r="F44" s="66"/>
      <c r="G44" s="66"/>
      <c r="H44" s="66"/>
      <c r="I44" s="66"/>
      <c r="J44" s="66"/>
      <c r="K44" s="66"/>
      <c r="L44" s="66"/>
      <c r="M44" s="66"/>
      <c r="N44" s="51">
        <f t="shared" si="7"/>
        <v>0</v>
      </c>
      <c r="O44" s="51">
        <f t="shared" si="6"/>
        <v>0</v>
      </c>
    </row>
    <row r="45" spans="1:16" s="36" customFormat="1" ht="15.75" thickBot="1">
      <c r="A45" s="68" t="s">
        <v>17</v>
      </c>
      <c r="B45" s="69"/>
      <c r="C45" s="69"/>
      <c r="D45" s="69"/>
      <c r="E45" s="69"/>
      <c r="F45" s="69"/>
      <c r="G45" s="69"/>
      <c r="H45" s="69"/>
      <c r="I45" s="69"/>
      <c r="J45" s="69"/>
      <c r="K45" s="69"/>
      <c r="L45" s="69"/>
      <c r="M45" s="69"/>
      <c r="N45" s="67">
        <f t="shared" si="7"/>
        <v>0</v>
      </c>
      <c r="O45" s="67">
        <f>N45/COLUMNS(B45:M45)</f>
        <v>0</v>
      </c>
    </row>
    <row r="46" spans="1:16" s="36" customFormat="1" ht="15.75" thickTop="1">
      <c r="A46" s="45" t="str">
        <f>"Total "&amp;Table4[[#Headers],[TRANSPORTATION]]</f>
        <v>Total TRANSPORTATION</v>
      </c>
      <c r="B46" s="46">
        <f>SUBTOTAL(109,[JAN])</f>
        <v>0</v>
      </c>
      <c r="C46" s="46">
        <f>SUBTOTAL(109,[FEB])</f>
        <v>0</v>
      </c>
      <c r="D46" s="46">
        <f>SUBTOTAL(109,[MAR])</f>
        <v>0</v>
      </c>
      <c r="E46" s="46">
        <f>SUBTOTAL(109,[APR])</f>
        <v>0</v>
      </c>
      <c r="F46" s="46">
        <f>SUBTOTAL(109,[MAY])</f>
        <v>0</v>
      </c>
      <c r="G46" s="46">
        <f>SUBTOTAL(109,[JUN])</f>
        <v>0</v>
      </c>
      <c r="H46" s="46">
        <f>SUBTOTAL(109,[JUL])</f>
        <v>0</v>
      </c>
      <c r="I46" s="46">
        <f>SUBTOTAL(109,[AUG])</f>
        <v>0</v>
      </c>
      <c r="J46" s="46">
        <f>SUBTOTAL(109,[SEP])</f>
        <v>0</v>
      </c>
      <c r="K46" s="46">
        <f>SUBTOTAL(109,[OCT])</f>
        <v>0</v>
      </c>
      <c r="L46" s="46">
        <f>SUBTOTAL(109,[NOV])</f>
        <v>0</v>
      </c>
      <c r="M46" s="46">
        <f>SUBTOTAL(109,[DEC])</f>
        <v>0</v>
      </c>
      <c r="N46" s="44">
        <f>SUBTOTAL(109,[Total])</f>
        <v>0</v>
      </c>
      <c r="O46" s="44">
        <f>Table4[[#Totals],[Total]]/COLUMNS(Table4[[#Totals],[JAN]:[DEC]])</f>
        <v>0</v>
      </c>
    </row>
    <row r="47" spans="1:16" s="36" customFormat="1" ht="13.5">
      <c r="A47" s="48"/>
      <c r="B47" s="48"/>
      <c r="C47" s="48"/>
      <c r="D47" s="48"/>
      <c r="E47" s="48"/>
      <c r="F47" s="48"/>
      <c r="G47" s="48"/>
      <c r="H47" s="48"/>
      <c r="I47" s="48"/>
      <c r="J47" s="48"/>
      <c r="K47" s="48"/>
      <c r="L47" s="48"/>
      <c r="M47" s="48"/>
      <c r="N47" s="49"/>
      <c r="O47" s="49"/>
    </row>
    <row r="48" spans="1:16" s="36" customFormat="1" ht="16.5">
      <c r="A48" s="63" t="s">
        <v>24</v>
      </c>
      <c r="B48" s="64" t="s">
        <v>80</v>
      </c>
      <c r="C48" s="64" t="s">
        <v>81</v>
      </c>
      <c r="D48" s="64" t="s">
        <v>82</v>
      </c>
      <c r="E48" s="64" t="s">
        <v>83</v>
      </c>
      <c r="F48" s="64" t="s">
        <v>84</v>
      </c>
      <c r="G48" s="64" t="s">
        <v>85</v>
      </c>
      <c r="H48" s="64" t="s">
        <v>86</v>
      </c>
      <c r="I48" s="64" t="s">
        <v>87</v>
      </c>
      <c r="J48" s="64" t="s">
        <v>88</v>
      </c>
      <c r="K48" s="64" t="s">
        <v>89</v>
      </c>
      <c r="L48" s="64" t="s">
        <v>90</v>
      </c>
      <c r="M48" s="64" t="s">
        <v>91</v>
      </c>
      <c r="N48" s="65" t="s">
        <v>92</v>
      </c>
      <c r="O48" s="65" t="s">
        <v>100</v>
      </c>
      <c r="P48" s="52"/>
    </row>
    <row r="49" spans="1:16" s="36" customFormat="1">
      <c r="A49" s="42" t="s">
        <v>71</v>
      </c>
      <c r="B49" s="66"/>
      <c r="C49" s="66"/>
      <c r="D49" s="66"/>
      <c r="E49" s="66"/>
      <c r="F49" s="66"/>
      <c r="G49" s="66"/>
      <c r="H49" s="66"/>
      <c r="I49" s="66"/>
      <c r="J49" s="66"/>
      <c r="K49" s="66"/>
      <c r="L49" s="66"/>
      <c r="M49" s="66"/>
      <c r="N49" s="51">
        <f t="shared" si="7"/>
        <v>0</v>
      </c>
      <c r="O49" s="51">
        <f t="shared" ref="O49:O54" si="8">N49/COLUMNS(B49:M49)</f>
        <v>0</v>
      </c>
    </row>
    <row r="50" spans="1:16" s="36" customFormat="1">
      <c r="A50" s="42" t="s">
        <v>25</v>
      </c>
      <c r="B50" s="66"/>
      <c r="C50" s="66"/>
      <c r="D50" s="66"/>
      <c r="E50" s="66"/>
      <c r="F50" s="66"/>
      <c r="G50" s="66"/>
      <c r="H50" s="66"/>
      <c r="I50" s="66"/>
      <c r="J50" s="66"/>
      <c r="K50" s="66"/>
      <c r="L50" s="66"/>
      <c r="M50" s="66"/>
      <c r="N50" s="51">
        <f t="shared" si="7"/>
        <v>0</v>
      </c>
      <c r="O50" s="51">
        <f t="shared" si="8"/>
        <v>0</v>
      </c>
    </row>
    <row r="51" spans="1:16" s="36" customFormat="1">
      <c r="A51" s="42" t="s">
        <v>26</v>
      </c>
      <c r="B51" s="66"/>
      <c r="C51" s="66"/>
      <c r="D51" s="66"/>
      <c r="E51" s="66"/>
      <c r="F51" s="66"/>
      <c r="G51" s="66"/>
      <c r="H51" s="66"/>
      <c r="I51" s="66"/>
      <c r="J51" s="66"/>
      <c r="K51" s="66"/>
      <c r="L51" s="66"/>
      <c r="M51" s="66"/>
      <c r="N51" s="51">
        <f t="shared" si="7"/>
        <v>0</v>
      </c>
      <c r="O51" s="51">
        <f t="shared" si="8"/>
        <v>0</v>
      </c>
    </row>
    <row r="52" spans="1:16" s="36" customFormat="1">
      <c r="A52" s="42" t="s">
        <v>27</v>
      </c>
      <c r="B52" s="66"/>
      <c r="C52" s="66"/>
      <c r="D52" s="66"/>
      <c r="E52" s="66"/>
      <c r="F52" s="66"/>
      <c r="G52" s="66"/>
      <c r="H52" s="66"/>
      <c r="I52" s="66"/>
      <c r="J52" s="66"/>
      <c r="K52" s="66"/>
      <c r="L52" s="66"/>
      <c r="M52" s="66"/>
      <c r="N52" s="51">
        <f t="shared" si="7"/>
        <v>0</v>
      </c>
      <c r="O52" s="51">
        <f t="shared" si="8"/>
        <v>0</v>
      </c>
    </row>
    <row r="53" spans="1:16" s="36" customFormat="1">
      <c r="A53" s="42" t="s">
        <v>72</v>
      </c>
      <c r="B53" s="66"/>
      <c r="C53" s="66"/>
      <c r="D53" s="66"/>
      <c r="E53" s="66"/>
      <c r="F53" s="66"/>
      <c r="G53" s="66"/>
      <c r="H53" s="66"/>
      <c r="I53" s="66"/>
      <c r="J53" s="66"/>
      <c r="K53" s="66"/>
      <c r="L53" s="66"/>
      <c r="M53" s="66"/>
      <c r="N53" s="51">
        <f t="shared" si="7"/>
        <v>0</v>
      </c>
      <c r="O53" s="51">
        <f t="shared" si="8"/>
        <v>0</v>
      </c>
    </row>
    <row r="54" spans="1:16" s="36" customFormat="1">
      <c r="A54" s="42" t="s">
        <v>77</v>
      </c>
      <c r="B54" s="66"/>
      <c r="C54" s="66"/>
      <c r="D54" s="66"/>
      <c r="E54" s="66"/>
      <c r="F54" s="66"/>
      <c r="G54" s="66"/>
      <c r="H54" s="66"/>
      <c r="I54" s="66"/>
      <c r="J54" s="66"/>
      <c r="K54" s="66"/>
      <c r="L54" s="66"/>
      <c r="M54" s="66"/>
      <c r="N54" s="51">
        <f t="shared" si="7"/>
        <v>0</v>
      </c>
      <c r="O54" s="51">
        <f t="shared" si="8"/>
        <v>0</v>
      </c>
    </row>
    <row r="55" spans="1:16" s="36" customFormat="1" ht="15.75" thickBot="1">
      <c r="A55" s="68" t="s">
        <v>17</v>
      </c>
      <c r="B55" s="69"/>
      <c r="C55" s="69"/>
      <c r="D55" s="69"/>
      <c r="E55" s="69"/>
      <c r="F55" s="69"/>
      <c r="G55" s="69"/>
      <c r="H55" s="69"/>
      <c r="I55" s="69"/>
      <c r="J55" s="69"/>
      <c r="K55" s="69"/>
      <c r="L55" s="69"/>
      <c r="M55" s="69"/>
      <c r="N55" s="67">
        <f t="shared" si="7"/>
        <v>0</v>
      </c>
      <c r="O55" s="67">
        <f>N55/COLUMNS(B55:M55)</f>
        <v>0</v>
      </c>
    </row>
    <row r="56" spans="1:16" s="36" customFormat="1" ht="15.75" thickTop="1">
      <c r="A56" s="45" t="str">
        <f>"Total "&amp;Table5[[#Headers],[HEALTH]]</f>
        <v>Total HEALTH</v>
      </c>
      <c r="B56" s="46">
        <f>SUBTOTAL(109,[JAN])</f>
        <v>0</v>
      </c>
      <c r="C56" s="46">
        <f>SUBTOTAL(109,[FEB])</f>
        <v>0</v>
      </c>
      <c r="D56" s="46">
        <f>SUBTOTAL(109,[MAR])</f>
        <v>0</v>
      </c>
      <c r="E56" s="46">
        <f>SUBTOTAL(109,[APR])</f>
        <v>0</v>
      </c>
      <c r="F56" s="46">
        <f>SUBTOTAL(109,[MAY])</f>
        <v>0</v>
      </c>
      <c r="G56" s="46">
        <f>SUBTOTAL(109,[JUN])</f>
        <v>0</v>
      </c>
      <c r="H56" s="46">
        <f>SUBTOTAL(109,[JUL])</f>
        <v>0</v>
      </c>
      <c r="I56" s="46">
        <f>SUBTOTAL(109,[AUG])</f>
        <v>0</v>
      </c>
      <c r="J56" s="46">
        <f>SUBTOTAL(109,[SEP])</f>
        <v>0</v>
      </c>
      <c r="K56" s="46">
        <f>SUBTOTAL(109,[OCT])</f>
        <v>0</v>
      </c>
      <c r="L56" s="46">
        <f>SUBTOTAL(109,[NOV])</f>
        <v>0</v>
      </c>
      <c r="M56" s="46">
        <f>SUBTOTAL(109,[DEC])</f>
        <v>0</v>
      </c>
      <c r="N56" s="46">
        <f>SUBTOTAL(109,[Total])</f>
        <v>0</v>
      </c>
      <c r="O56" s="44">
        <f>Table5[[#Totals],[Total]]/COLUMNS(Table5[[#Totals],[JAN]:[DEC]])</f>
        <v>0</v>
      </c>
    </row>
    <row r="57" spans="1:16" s="36" customFormat="1" ht="13.5">
      <c r="A57" s="48"/>
      <c r="B57" s="48"/>
      <c r="C57" s="48"/>
      <c r="D57" s="48"/>
      <c r="E57" s="48"/>
      <c r="F57" s="48"/>
      <c r="G57" s="48"/>
      <c r="H57" s="48"/>
      <c r="I57" s="48"/>
      <c r="J57" s="48"/>
      <c r="K57" s="48"/>
      <c r="L57" s="48"/>
      <c r="M57" s="48"/>
      <c r="N57" s="49"/>
      <c r="O57" s="49"/>
    </row>
    <row r="58" spans="1:16" s="36" customFormat="1" ht="16.5">
      <c r="A58" s="63" t="s">
        <v>69</v>
      </c>
      <c r="B58" s="64" t="s">
        <v>80</v>
      </c>
      <c r="C58" s="64" t="s">
        <v>81</v>
      </c>
      <c r="D58" s="64" t="s">
        <v>82</v>
      </c>
      <c r="E58" s="64" t="s">
        <v>83</v>
      </c>
      <c r="F58" s="64" t="s">
        <v>84</v>
      </c>
      <c r="G58" s="64" t="s">
        <v>85</v>
      </c>
      <c r="H58" s="64" t="s">
        <v>86</v>
      </c>
      <c r="I58" s="64" t="s">
        <v>87</v>
      </c>
      <c r="J58" s="64" t="s">
        <v>88</v>
      </c>
      <c r="K58" s="64" t="s">
        <v>89</v>
      </c>
      <c r="L58" s="64" t="s">
        <v>90</v>
      </c>
      <c r="M58" s="64" t="s">
        <v>91</v>
      </c>
      <c r="N58" s="65" t="s">
        <v>92</v>
      </c>
      <c r="O58" s="65" t="s">
        <v>100</v>
      </c>
      <c r="P58" s="52"/>
    </row>
    <row r="59" spans="1:16" s="36" customFormat="1">
      <c r="A59" s="42" t="s">
        <v>9</v>
      </c>
      <c r="B59" s="66"/>
      <c r="C59" s="66"/>
      <c r="D59" s="66"/>
      <c r="E59" s="66"/>
      <c r="F59" s="66"/>
      <c r="G59" s="66"/>
      <c r="H59" s="66"/>
      <c r="I59" s="66"/>
      <c r="J59" s="66"/>
      <c r="K59" s="66"/>
      <c r="L59" s="66"/>
      <c r="M59" s="66"/>
      <c r="N59" s="51">
        <f t="shared" si="7"/>
        <v>0</v>
      </c>
      <c r="O59" s="51">
        <f>N59/COLUMNS(B59:M59)</f>
        <v>0</v>
      </c>
    </row>
    <row r="60" spans="1:16" s="36" customFormat="1">
      <c r="A60" s="42" t="s">
        <v>39</v>
      </c>
      <c r="B60" s="66"/>
      <c r="C60" s="66"/>
      <c r="D60" s="66"/>
      <c r="E60" s="66"/>
      <c r="F60" s="66"/>
      <c r="G60" s="66"/>
      <c r="H60" s="66"/>
      <c r="I60" s="66"/>
      <c r="J60" s="66"/>
      <c r="K60" s="66"/>
      <c r="L60" s="66"/>
      <c r="M60" s="66"/>
      <c r="N60" s="51">
        <f t="shared" si="7"/>
        <v>0</v>
      </c>
      <c r="O60" s="51">
        <f>N60/COLUMNS(B60:M60)</f>
        <v>0</v>
      </c>
    </row>
    <row r="61" spans="1:16" s="36" customFormat="1">
      <c r="A61" s="42" t="s">
        <v>40</v>
      </c>
      <c r="B61" s="66"/>
      <c r="C61" s="66"/>
      <c r="D61" s="66"/>
      <c r="E61" s="66"/>
      <c r="F61" s="66"/>
      <c r="G61" s="66"/>
      <c r="H61" s="66"/>
      <c r="I61" s="66"/>
      <c r="J61" s="66"/>
      <c r="K61" s="66"/>
      <c r="L61" s="66"/>
      <c r="M61" s="66"/>
      <c r="N61" s="51">
        <f t="shared" si="7"/>
        <v>0</v>
      </c>
      <c r="O61" s="51">
        <f>N61/COLUMNS(B61:M61)</f>
        <v>0</v>
      </c>
    </row>
    <row r="62" spans="1:16" s="36" customFormat="1" ht="15.75" thickBot="1">
      <c r="A62" s="68" t="s">
        <v>17</v>
      </c>
      <c r="B62" s="69"/>
      <c r="C62" s="69"/>
      <c r="D62" s="69"/>
      <c r="E62" s="69"/>
      <c r="F62" s="69"/>
      <c r="G62" s="69"/>
      <c r="H62" s="69"/>
      <c r="I62" s="69"/>
      <c r="J62" s="69"/>
      <c r="K62" s="69"/>
      <c r="L62" s="69"/>
      <c r="M62" s="69"/>
      <c r="N62" s="67">
        <f t="shared" si="7"/>
        <v>0</v>
      </c>
      <c r="O62" s="67">
        <f>N62/COLUMNS(B62:M62)</f>
        <v>0</v>
      </c>
    </row>
    <row r="63" spans="1:16" s="36" customFormat="1" ht="15.75" thickTop="1">
      <c r="A63" s="45" t="str">
        <f>"Total " &amp; Table6[[#Headers],[CHARITY/GIFTS]]</f>
        <v>Total CHARITY/GIFTS</v>
      </c>
      <c r="B63" s="46">
        <f>SUBTOTAL(109,[JAN])</f>
        <v>0</v>
      </c>
      <c r="C63" s="46">
        <f>SUBTOTAL(109,[FEB])</f>
        <v>0</v>
      </c>
      <c r="D63" s="46">
        <f>SUBTOTAL(109,[MAR])</f>
        <v>0</v>
      </c>
      <c r="E63" s="46">
        <f>SUBTOTAL(109,[APR])</f>
        <v>0</v>
      </c>
      <c r="F63" s="46">
        <f>SUBTOTAL(109,[MAY])</f>
        <v>0</v>
      </c>
      <c r="G63" s="46">
        <f>SUBTOTAL(109,[JUN])</f>
        <v>0</v>
      </c>
      <c r="H63" s="46">
        <f>SUBTOTAL(109,[JUL])</f>
        <v>0</v>
      </c>
      <c r="I63" s="46">
        <f>SUBTOTAL(109,[AUG])</f>
        <v>0</v>
      </c>
      <c r="J63" s="46">
        <f>SUBTOTAL(109,[SEP])</f>
        <v>0</v>
      </c>
      <c r="K63" s="46">
        <f>SUBTOTAL(109,[OCT])</f>
        <v>0</v>
      </c>
      <c r="L63" s="46">
        <f>SUBTOTAL(109,[NOV])</f>
        <v>0</v>
      </c>
      <c r="M63" s="46">
        <f>SUBTOTAL(109,[DEC])</f>
        <v>0</v>
      </c>
      <c r="N63" s="44">
        <f>SUBTOTAL(109,[Total])</f>
        <v>0</v>
      </c>
      <c r="O63" s="44">
        <f>Table6[[#Totals],[Total]]/COLUMNS(Table6[[#Totals],[JAN]:[DEC]])</f>
        <v>0</v>
      </c>
    </row>
    <row r="64" spans="1:16" s="36" customFormat="1">
      <c r="A64" s="50"/>
      <c r="B64" s="5"/>
      <c r="C64" s="5"/>
      <c r="D64" s="5"/>
      <c r="E64" s="5"/>
      <c r="F64" s="5"/>
      <c r="G64" s="5"/>
      <c r="H64" s="5"/>
      <c r="I64" s="5"/>
      <c r="J64" s="5"/>
      <c r="K64" s="5"/>
      <c r="L64" s="5"/>
      <c r="M64" s="5"/>
      <c r="N64" s="49"/>
      <c r="O64" s="49"/>
    </row>
    <row r="65" spans="1:16" s="36" customFormat="1" ht="16.5">
      <c r="A65" s="63" t="s">
        <v>37</v>
      </c>
      <c r="B65" s="64" t="s">
        <v>80</v>
      </c>
      <c r="C65" s="64" t="s">
        <v>81</v>
      </c>
      <c r="D65" s="64" t="s">
        <v>82</v>
      </c>
      <c r="E65" s="64" t="s">
        <v>83</v>
      </c>
      <c r="F65" s="64" t="s">
        <v>84</v>
      </c>
      <c r="G65" s="64" t="s">
        <v>85</v>
      </c>
      <c r="H65" s="64" t="s">
        <v>86</v>
      </c>
      <c r="I65" s="64" t="s">
        <v>87</v>
      </c>
      <c r="J65" s="64" t="s">
        <v>88</v>
      </c>
      <c r="K65" s="64" t="s">
        <v>89</v>
      </c>
      <c r="L65" s="64" t="s">
        <v>90</v>
      </c>
      <c r="M65" s="64" t="s">
        <v>91</v>
      </c>
      <c r="N65" s="65" t="s">
        <v>92</v>
      </c>
      <c r="O65" s="65" t="s">
        <v>100</v>
      </c>
      <c r="P65" s="52"/>
    </row>
    <row r="66" spans="1:16" s="36" customFormat="1">
      <c r="A66" s="42" t="s">
        <v>8</v>
      </c>
      <c r="B66" s="66"/>
      <c r="C66" s="66"/>
      <c r="D66" s="66"/>
      <c r="E66" s="66"/>
      <c r="F66" s="66"/>
      <c r="G66" s="66"/>
      <c r="H66" s="66"/>
      <c r="I66" s="66"/>
      <c r="J66" s="66"/>
      <c r="K66" s="66"/>
      <c r="L66" s="66"/>
      <c r="M66" s="66"/>
      <c r="N66" s="51">
        <f t="shared" si="7"/>
        <v>0</v>
      </c>
      <c r="O66" s="51">
        <f t="shared" ref="O66:O73" si="9">N66/COLUMNS(B66:M66)</f>
        <v>0</v>
      </c>
    </row>
    <row r="67" spans="1:16" s="36" customFormat="1">
      <c r="A67" s="42" t="s">
        <v>38</v>
      </c>
      <c r="B67" s="66"/>
      <c r="C67" s="66"/>
      <c r="D67" s="66"/>
      <c r="E67" s="66"/>
      <c r="F67" s="66"/>
      <c r="G67" s="66"/>
      <c r="H67" s="66"/>
      <c r="I67" s="66"/>
      <c r="J67" s="66"/>
      <c r="K67" s="66"/>
      <c r="L67" s="66"/>
      <c r="M67" s="66"/>
      <c r="N67" s="51">
        <f t="shared" si="7"/>
        <v>0</v>
      </c>
      <c r="O67" s="51">
        <f t="shared" si="9"/>
        <v>0</v>
      </c>
    </row>
    <row r="68" spans="1:16" s="36" customFormat="1">
      <c r="A68" s="42" t="s">
        <v>7</v>
      </c>
      <c r="B68" s="66"/>
      <c r="C68" s="66"/>
      <c r="D68" s="66"/>
      <c r="E68" s="66"/>
      <c r="F68" s="66"/>
      <c r="G68" s="66"/>
      <c r="H68" s="66"/>
      <c r="I68" s="66"/>
      <c r="J68" s="66"/>
      <c r="K68" s="66"/>
      <c r="L68" s="66"/>
      <c r="M68" s="66"/>
      <c r="N68" s="51">
        <f t="shared" si="7"/>
        <v>0</v>
      </c>
      <c r="O68" s="51">
        <f t="shared" si="9"/>
        <v>0</v>
      </c>
    </row>
    <row r="69" spans="1:16" s="36" customFormat="1">
      <c r="A69" s="42" t="s">
        <v>70</v>
      </c>
      <c r="B69" s="66"/>
      <c r="C69" s="66"/>
      <c r="D69" s="66"/>
      <c r="E69" s="66"/>
      <c r="F69" s="66"/>
      <c r="G69" s="66"/>
      <c r="H69" s="66"/>
      <c r="I69" s="66"/>
      <c r="J69" s="66"/>
      <c r="K69" s="66"/>
      <c r="L69" s="66"/>
      <c r="M69" s="66"/>
      <c r="N69" s="51">
        <f t="shared" si="7"/>
        <v>0</v>
      </c>
      <c r="O69" s="51">
        <f t="shared" si="9"/>
        <v>0</v>
      </c>
    </row>
    <row r="70" spans="1:16" s="36" customFormat="1">
      <c r="A70" s="42" t="s">
        <v>96</v>
      </c>
      <c r="B70" s="66"/>
      <c r="C70" s="66"/>
      <c r="D70" s="66"/>
      <c r="E70" s="66"/>
      <c r="F70" s="66"/>
      <c r="G70" s="66"/>
      <c r="H70" s="66"/>
      <c r="I70" s="66"/>
      <c r="J70" s="66"/>
      <c r="K70" s="66"/>
      <c r="L70" s="66"/>
      <c r="M70" s="66"/>
      <c r="N70" s="51">
        <f t="shared" si="7"/>
        <v>0</v>
      </c>
      <c r="O70" s="51">
        <f t="shared" si="9"/>
        <v>0</v>
      </c>
    </row>
    <row r="71" spans="1:16" s="36" customFormat="1">
      <c r="A71" s="42" t="s">
        <v>61</v>
      </c>
      <c r="B71" s="66"/>
      <c r="C71" s="66"/>
      <c r="D71" s="66"/>
      <c r="E71" s="66"/>
      <c r="F71" s="66"/>
      <c r="G71" s="66"/>
      <c r="H71" s="66"/>
      <c r="I71" s="66"/>
      <c r="J71" s="66"/>
      <c r="K71" s="66"/>
      <c r="L71" s="66"/>
      <c r="M71" s="66"/>
      <c r="N71" s="51">
        <f t="shared" si="7"/>
        <v>0</v>
      </c>
      <c r="O71" s="51">
        <f t="shared" si="9"/>
        <v>0</v>
      </c>
    </row>
    <row r="72" spans="1:16" s="36" customFormat="1">
      <c r="A72" s="42" t="s">
        <v>62</v>
      </c>
      <c r="B72" s="66"/>
      <c r="C72" s="66"/>
      <c r="D72" s="66"/>
      <c r="E72" s="66"/>
      <c r="F72" s="66"/>
      <c r="G72" s="66"/>
      <c r="H72" s="66"/>
      <c r="I72" s="66"/>
      <c r="J72" s="66"/>
      <c r="K72" s="66"/>
      <c r="L72" s="66"/>
      <c r="M72" s="66"/>
      <c r="N72" s="51">
        <f t="shared" si="7"/>
        <v>0</v>
      </c>
      <c r="O72" s="51">
        <f t="shared" si="9"/>
        <v>0</v>
      </c>
    </row>
    <row r="73" spans="1:16" s="36" customFormat="1">
      <c r="A73" s="42" t="s">
        <v>78</v>
      </c>
      <c r="B73" s="66"/>
      <c r="C73" s="66"/>
      <c r="D73" s="66"/>
      <c r="E73" s="66"/>
      <c r="F73" s="66"/>
      <c r="G73" s="66"/>
      <c r="H73" s="66"/>
      <c r="I73" s="66"/>
      <c r="J73" s="66"/>
      <c r="K73" s="66"/>
      <c r="L73" s="66"/>
      <c r="M73" s="66"/>
      <c r="N73" s="51">
        <f>SUM(B73:M73)</f>
        <v>0</v>
      </c>
      <c r="O73" s="51">
        <f t="shared" si="9"/>
        <v>0</v>
      </c>
    </row>
    <row r="74" spans="1:16" s="36" customFormat="1" ht="15.75" thickBot="1">
      <c r="A74" s="68" t="s">
        <v>17</v>
      </c>
      <c r="B74" s="69"/>
      <c r="C74" s="69"/>
      <c r="D74" s="69"/>
      <c r="E74" s="69"/>
      <c r="F74" s="69"/>
      <c r="G74" s="69"/>
      <c r="H74" s="69"/>
      <c r="I74" s="69"/>
      <c r="J74" s="69"/>
      <c r="K74" s="69"/>
      <c r="L74" s="69"/>
      <c r="M74" s="69"/>
      <c r="N74" s="67">
        <f t="shared" si="7"/>
        <v>0</v>
      </c>
      <c r="O74" s="67">
        <f>N74/COLUMNS(B74:M74)</f>
        <v>0</v>
      </c>
    </row>
    <row r="75" spans="1:16" s="36" customFormat="1" ht="15.75" thickTop="1">
      <c r="A75" s="45" t="str">
        <f>"Total " &amp; Table7[[#Headers],[DAILY LIVING]]</f>
        <v>Total DAILY LIVING</v>
      </c>
      <c r="B75" s="46">
        <f>SUBTOTAL(109,[JAN])</f>
        <v>0</v>
      </c>
      <c r="C75" s="46">
        <f>SUBTOTAL(109,[FEB])</f>
        <v>0</v>
      </c>
      <c r="D75" s="46">
        <f>SUBTOTAL(109,[MAR])</f>
        <v>0</v>
      </c>
      <c r="E75" s="46">
        <f>SUBTOTAL(109,[APR])</f>
        <v>0</v>
      </c>
      <c r="F75" s="46">
        <f>SUBTOTAL(109,[MAY])</f>
        <v>0</v>
      </c>
      <c r="G75" s="46">
        <f>SUBTOTAL(109,[JUN])</f>
        <v>0</v>
      </c>
      <c r="H75" s="46">
        <f>SUBTOTAL(109,[JUL])</f>
        <v>0</v>
      </c>
      <c r="I75" s="46">
        <f>SUBTOTAL(109,[AUG])</f>
        <v>0</v>
      </c>
      <c r="J75" s="46">
        <f>SUBTOTAL(109,[SEP])</f>
        <v>0</v>
      </c>
      <c r="K75" s="46">
        <f>SUBTOTAL(109,[OCT])</f>
        <v>0</v>
      </c>
      <c r="L75" s="46">
        <f>SUBTOTAL(109,[NOV])</f>
        <v>0</v>
      </c>
      <c r="M75" s="46">
        <f>SUBTOTAL(109,[DEC])</f>
        <v>0</v>
      </c>
      <c r="N75" s="44">
        <f>SUBTOTAL(109,[Total])</f>
        <v>0</v>
      </c>
      <c r="O75" s="44">
        <f>Table7[[#Totals],[Total]]/COLUMNS(Table7[[#Totals],[JAN]:[DEC]])</f>
        <v>0</v>
      </c>
    </row>
    <row r="76" spans="1:16" s="36" customFormat="1" ht="13.5">
      <c r="A76" s="48"/>
      <c r="B76" s="48"/>
      <c r="C76" s="48"/>
      <c r="D76" s="48"/>
      <c r="E76" s="48"/>
      <c r="F76" s="48"/>
      <c r="G76" s="48"/>
      <c r="H76" s="48"/>
      <c r="I76" s="48"/>
      <c r="J76" s="48"/>
      <c r="K76" s="48"/>
      <c r="L76" s="48"/>
      <c r="M76" s="48"/>
      <c r="N76" s="49"/>
      <c r="O76" s="49"/>
    </row>
    <row r="77" spans="1:16" s="36" customFormat="1" ht="16.5">
      <c r="A77" s="63" t="s">
        <v>28</v>
      </c>
      <c r="B77" s="64" t="s">
        <v>80</v>
      </c>
      <c r="C77" s="64" t="s">
        <v>81</v>
      </c>
      <c r="D77" s="64" t="s">
        <v>82</v>
      </c>
      <c r="E77" s="64" t="s">
        <v>83</v>
      </c>
      <c r="F77" s="64" t="s">
        <v>84</v>
      </c>
      <c r="G77" s="64" t="s">
        <v>85</v>
      </c>
      <c r="H77" s="64" t="s">
        <v>86</v>
      </c>
      <c r="I77" s="64" t="s">
        <v>87</v>
      </c>
      <c r="J77" s="64" t="s">
        <v>88</v>
      </c>
      <c r="K77" s="64" t="s">
        <v>89</v>
      </c>
      <c r="L77" s="64" t="s">
        <v>90</v>
      </c>
      <c r="M77" s="64" t="s">
        <v>91</v>
      </c>
      <c r="N77" s="65" t="s">
        <v>92</v>
      </c>
      <c r="O77" s="65" t="s">
        <v>100</v>
      </c>
      <c r="P77" s="52"/>
    </row>
    <row r="78" spans="1:16" s="36" customFormat="1">
      <c r="A78" s="42" t="s">
        <v>64</v>
      </c>
      <c r="B78" s="66"/>
      <c r="C78" s="66"/>
      <c r="D78" s="66"/>
      <c r="E78" s="66"/>
      <c r="F78" s="66"/>
      <c r="G78" s="66"/>
      <c r="H78" s="66"/>
      <c r="I78" s="66"/>
      <c r="J78" s="66"/>
      <c r="K78" s="66"/>
      <c r="L78" s="66"/>
      <c r="M78" s="66"/>
      <c r="N78" s="51">
        <f t="shared" si="7"/>
        <v>0</v>
      </c>
      <c r="O78" s="51">
        <f t="shared" ref="O78:O90" si="10">N78/COLUMNS(B78:M78)</f>
        <v>0</v>
      </c>
    </row>
    <row r="79" spans="1:16" s="36" customFormat="1">
      <c r="A79" s="42" t="s">
        <v>0</v>
      </c>
      <c r="B79" s="66"/>
      <c r="C79" s="66"/>
      <c r="D79" s="66"/>
      <c r="E79" s="66"/>
      <c r="F79" s="66"/>
      <c r="G79" s="66"/>
      <c r="H79" s="66"/>
      <c r="I79" s="66"/>
      <c r="J79" s="66"/>
      <c r="K79" s="66"/>
      <c r="L79" s="66"/>
      <c r="M79" s="66"/>
      <c r="N79" s="51">
        <f t="shared" si="7"/>
        <v>0</v>
      </c>
      <c r="O79" s="51">
        <f t="shared" si="10"/>
        <v>0</v>
      </c>
    </row>
    <row r="80" spans="1:16" s="36" customFormat="1">
      <c r="A80" s="42" t="s">
        <v>67</v>
      </c>
      <c r="B80" s="66"/>
      <c r="C80" s="66"/>
      <c r="D80" s="66"/>
      <c r="E80" s="66"/>
      <c r="F80" s="66"/>
      <c r="G80" s="66"/>
      <c r="H80" s="66"/>
      <c r="I80" s="66"/>
      <c r="J80" s="66"/>
      <c r="K80" s="66"/>
      <c r="L80" s="66"/>
      <c r="M80" s="66"/>
      <c r="N80" s="51">
        <f t="shared" si="7"/>
        <v>0</v>
      </c>
      <c r="O80" s="51">
        <f t="shared" si="10"/>
        <v>0</v>
      </c>
    </row>
    <row r="81" spans="1:16" s="36" customFormat="1">
      <c r="A81" s="42" t="s">
        <v>32</v>
      </c>
      <c r="B81" s="66"/>
      <c r="C81" s="66"/>
      <c r="D81" s="66"/>
      <c r="E81" s="66"/>
      <c r="F81" s="66"/>
      <c r="G81" s="66"/>
      <c r="H81" s="66"/>
      <c r="I81" s="66"/>
      <c r="J81" s="66"/>
      <c r="K81" s="66"/>
      <c r="L81" s="66"/>
      <c r="M81" s="66"/>
      <c r="N81" s="51">
        <f t="shared" si="7"/>
        <v>0</v>
      </c>
      <c r="O81" s="51">
        <f t="shared" si="10"/>
        <v>0</v>
      </c>
    </row>
    <row r="82" spans="1:16" s="36" customFormat="1">
      <c r="A82" s="42" t="s">
        <v>63</v>
      </c>
      <c r="B82" s="66"/>
      <c r="C82" s="66"/>
      <c r="D82" s="66"/>
      <c r="E82" s="66"/>
      <c r="F82" s="66"/>
      <c r="G82" s="66"/>
      <c r="H82" s="66"/>
      <c r="I82" s="66"/>
      <c r="J82" s="66"/>
      <c r="K82" s="66"/>
      <c r="L82" s="66"/>
      <c r="M82" s="66"/>
      <c r="N82" s="51">
        <f t="shared" si="7"/>
        <v>0</v>
      </c>
      <c r="O82" s="51">
        <f t="shared" si="10"/>
        <v>0</v>
      </c>
    </row>
    <row r="83" spans="1:16" s="36" customFormat="1">
      <c r="A83" s="42" t="s">
        <v>65</v>
      </c>
      <c r="B83" s="66"/>
      <c r="C83" s="66"/>
      <c r="D83" s="66"/>
      <c r="E83" s="66"/>
      <c r="F83" s="66"/>
      <c r="G83" s="66"/>
      <c r="H83" s="66"/>
      <c r="I83" s="66"/>
      <c r="J83" s="66"/>
      <c r="K83" s="66"/>
      <c r="L83" s="66"/>
      <c r="M83" s="66"/>
      <c r="N83" s="51">
        <f t="shared" si="7"/>
        <v>0</v>
      </c>
      <c r="O83" s="51">
        <f t="shared" si="10"/>
        <v>0</v>
      </c>
    </row>
    <row r="84" spans="1:16" s="36" customFormat="1">
      <c r="A84" s="42" t="s">
        <v>29</v>
      </c>
      <c r="B84" s="66"/>
      <c r="C84" s="66"/>
      <c r="D84" s="66"/>
      <c r="E84" s="66"/>
      <c r="F84" s="66"/>
      <c r="G84" s="66"/>
      <c r="H84" s="66"/>
      <c r="I84" s="66"/>
      <c r="J84" s="66"/>
      <c r="K84" s="66"/>
      <c r="L84" s="66"/>
      <c r="M84" s="66"/>
      <c r="N84" s="51">
        <f t="shared" si="7"/>
        <v>0</v>
      </c>
      <c r="O84" s="51">
        <f t="shared" si="10"/>
        <v>0</v>
      </c>
    </row>
    <row r="85" spans="1:16" s="36" customFormat="1">
      <c r="A85" s="42" t="s">
        <v>34</v>
      </c>
      <c r="B85" s="66"/>
      <c r="C85" s="66"/>
      <c r="D85" s="66"/>
      <c r="E85" s="66"/>
      <c r="F85" s="66"/>
      <c r="G85" s="66"/>
      <c r="H85" s="66"/>
      <c r="I85" s="66"/>
      <c r="J85" s="66"/>
      <c r="K85" s="66"/>
      <c r="L85" s="66"/>
      <c r="M85" s="66"/>
      <c r="N85" s="51">
        <f t="shared" si="7"/>
        <v>0</v>
      </c>
      <c r="O85" s="51">
        <f t="shared" si="10"/>
        <v>0</v>
      </c>
    </row>
    <row r="86" spans="1:16" s="36" customFormat="1">
      <c r="A86" s="42" t="s">
        <v>66</v>
      </c>
      <c r="B86" s="66"/>
      <c r="C86" s="66"/>
      <c r="D86" s="66"/>
      <c r="E86" s="66"/>
      <c r="F86" s="66"/>
      <c r="G86" s="66"/>
      <c r="H86" s="66"/>
      <c r="I86" s="66"/>
      <c r="J86" s="66"/>
      <c r="K86" s="66"/>
      <c r="L86" s="66"/>
      <c r="M86" s="66"/>
      <c r="N86" s="51">
        <f t="shared" si="7"/>
        <v>0</v>
      </c>
      <c r="O86" s="51">
        <f t="shared" si="10"/>
        <v>0</v>
      </c>
    </row>
    <row r="87" spans="1:16" s="36" customFormat="1">
      <c r="A87" s="42" t="s">
        <v>35</v>
      </c>
      <c r="B87" s="66"/>
      <c r="C87" s="66"/>
      <c r="D87" s="66"/>
      <c r="E87" s="66"/>
      <c r="F87" s="66"/>
      <c r="G87" s="66"/>
      <c r="H87" s="66"/>
      <c r="I87" s="66"/>
      <c r="J87" s="66"/>
      <c r="K87" s="66"/>
      <c r="L87" s="66"/>
      <c r="M87" s="66"/>
      <c r="N87" s="51">
        <f t="shared" si="7"/>
        <v>0</v>
      </c>
      <c r="O87" s="51">
        <f t="shared" si="10"/>
        <v>0</v>
      </c>
    </row>
    <row r="88" spans="1:16" s="36" customFormat="1">
      <c r="A88" s="42" t="s">
        <v>33</v>
      </c>
      <c r="B88" s="66"/>
      <c r="C88" s="66"/>
      <c r="D88" s="66"/>
      <c r="E88" s="66"/>
      <c r="F88" s="66"/>
      <c r="G88" s="66"/>
      <c r="H88" s="66"/>
      <c r="I88" s="66"/>
      <c r="J88" s="66"/>
      <c r="K88" s="66"/>
      <c r="L88" s="66"/>
      <c r="M88" s="66"/>
      <c r="N88" s="51">
        <f t="shared" si="7"/>
        <v>0</v>
      </c>
      <c r="O88" s="51">
        <f t="shared" si="10"/>
        <v>0</v>
      </c>
    </row>
    <row r="89" spans="1:16" s="36" customFormat="1">
      <c r="A89" s="42" t="s">
        <v>68</v>
      </c>
      <c r="B89" s="66"/>
      <c r="C89" s="66"/>
      <c r="D89" s="66"/>
      <c r="E89" s="66"/>
      <c r="F89" s="66"/>
      <c r="G89" s="66"/>
      <c r="H89" s="66"/>
      <c r="I89" s="66"/>
      <c r="J89" s="66"/>
      <c r="K89" s="66"/>
      <c r="L89" s="66"/>
      <c r="M89" s="66"/>
      <c r="N89" s="51">
        <f t="shared" si="7"/>
        <v>0</v>
      </c>
      <c r="O89" s="51">
        <f t="shared" si="10"/>
        <v>0</v>
      </c>
    </row>
    <row r="90" spans="1:16" s="36" customFormat="1">
      <c r="A90" s="42" t="s">
        <v>75</v>
      </c>
      <c r="B90" s="66"/>
      <c r="C90" s="66"/>
      <c r="D90" s="66"/>
      <c r="E90" s="66"/>
      <c r="F90" s="66"/>
      <c r="G90" s="66"/>
      <c r="H90" s="66"/>
      <c r="I90" s="66"/>
      <c r="J90" s="66"/>
      <c r="K90" s="66"/>
      <c r="L90" s="66"/>
      <c r="M90" s="66"/>
      <c r="N90" s="51">
        <f t="shared" si="7"/>
        <v>0</v>
      </c>
      <c r="O90" s="51">
        <f t="shared" si="10"/>
        <v>0</v>
      </c>
    </row>
    <row r="91" spans="1:16" s="36" customFormat="1" ht="15.75" thickBot="1">
      <c r="A91" s="68" t="s">
        <v>17</v>
      </c>
      <c r="B91" s="69"/>
      <c r="C91" s="69"/>
      <c r="D91" s="69"/>
      <c r="E91" s="69"/>
      <c r="F91" s="69"/>
      <c r="G91" s="69"/>
      <c r="H91" s="69"/>
      <c r="I91" s="69"/>
      <c r="J91" s="69"/>
      <c r="K91" s="69"/>
      <c r="L91" s="69"/>
      <c r="M91" s="69"/>
      <c r="N91" s="67">
        <f t="shared" si="7"/>
        <v>0</v>
      </c>
      <c r="O91" s="67">
        <f>N91/COLUMNS(B91:M91)</f>
        <v>0</v>
      </c>
    </row>
    <row r="92" spans="1:16" s="39" customFormat="1" ht="15.75" thickTop="1">
      <c r="A92" s="45" t="str">
        <f>"Total " &amp; Table8[[#Headers],[ENTERTAINMENT]]</f>
        <v>Total ENTERTAINMENT</v>
      </c>
      <c r="B92" s="46">
        <f>SUBTOTAL(109,[JAN])</f>
        <v>0</v>
      </c>
      <c r="C92" s="46">
        <f>SUBTOTAL(109,[FEB])</f>
        <v>0</v>
      </c>
      <c r="D92" s="46">
        <f>SUBTOTAL(109,[MAR])</f>
        <v>0</v>
      </c>
      <c r="E92" s="46">
        <f>SUBTOTAL(109,[APR])</f>
        <v>0</v>
      </c>
      <c r="F92" s="46">
        <f>SUBTOTAL(109,[MAY])</f>
        <v>0</v>
      </c>
      <c r="G92" s="46">
        <f>SUBTOTAL(109,[JUN])</f>
        <v>0</v>
      </c>
      <c r="H92" s="46">
        <f>SUBTOTAL(109,[JUL])</f>
        <v>0</v>
      </c>
      <c r="I92" s="46">
        <f>SUBTOTAL(109,[AUG])</f>
        <v>0</v>
      </c>
      <c r="J92" s="46">
        <f>SUBTOTAL(109,[SEP])</f>
        <v>0</v>
      </c>
      <c r="K92" s="46">
        <f>SUBTOTAL(109,[OCT])</f>
        <v>0</v>
      </c>
      <c r="L92" s="46">
        <f>SUBTOTAL(109,[NOV])</f>
        <v>0</v>
      </c>
      <c r="M92" s="46">
        <f>SUBTOTAL(109,[DEC])</f>
        <v>0</v>
      </c>
      <c r="N92" s="44">
        <f>SUBTOTAL(109,[Total])</f>
        <v>0</v>
      </c>
      <c r="O92" s="44">
        <f>Table8[[#Totals],[Total]]/COLUMNS(Table8[[#Totals],[JAN]:[DEC]])</f>
        <v>0</v>
      </c>
    </row>
    <row r="93" spans="1:16" s="39" customFormat="1">
      <c r="A93" s="48"/>
      <c r="B93" s="48"/>
      <c r="C93" s="48"/>
      <c r="D93" s="48"/>
      <c r="E93" s="48"/>
      <c r="F93" s="48"/>
      <c r="G93" s="48"/>
      <c r="H93" s="48"/>
      <c r="I93" s="48"/>
      <c r="J93" s="48"/>
      <c r="K93" s="48"/>
      <c r="L93" s="48"/>
      <c r="M93" s="48"/>
      <c r="N93" s="49"/>
      <c r="O93" s="49"/>
    </row>
    <row r="94" spans="1:16" s="39" customFormat="1" ht="16.5">
      <c r="A94" s="63" t="s">
        <v>45</v>
      </c>
      <c r="B94" s="64" t="s">
        <v>80</v>
      </c>
      <c r="C94" s="64" t="s">
        <v>81</v>
      </c>
      <c r="D94" s="64" t="s">
        <v>82</v>
      </c>
      <c r="E94" s="64" t="s">
        <v>83</v>
      </c>
      <c r="F94" s="64" t="s">
        <v>84</v>
      </c>
      <c r="G94" s="64" t="s">
        <v>85</v>
      </c>
      <c r="H94" s="64" t="s">
        <v>86</v>
      </c>
      <c r="I94" s="64" t="s">
        <v>87</v>
      </c>
      <c r="J94" s="64" t="s">
        <v>88</v>
      </c>
      <c r="K94" s="64" t="s">
        <v>89</v>
      </c>
      <c r="L94" s="64" t="s">
        <v>90</v>
      </c>
      <c r="M94" s="64" t="s">
        <v>91</v>
      </c>
      <c r="N94" s="65" t="s">
        <v>92</v>
      </c>
      <c r="O94" s="65" t="s">
        <v>100</v>
      </c>
      <c r="P94" s="52"/>
    </row>
    <row r="95" spans="1:16" s="39" customFormat="1">
      <c r="A95" s="42" t="s">
        <v>42</v>
      </c>
      <c r="B95" s="66"/>
      <c r="C95" s="66"/>
      <c r="D95" s="66"/>
      <c r="E95" s="66"/>
      <c r="F95" s="66"/>
      <c r="G95" s="66"/>
      <c r="H95" s="66"/>
      <c r="I95" s="66"/>
      <c r="J95" s="66"/>
      <c r="K95" s="66"/>
      <c r="L95" s="66"/>
      <c r="M95" s="66"/>
      <c r="N95" s="51">
        <f t="shared" si="7"/>
        <v>0</v>
      </c>
      <c r="O95" s="51">
        <f t="shared" ref="O95:O100" si="11">N95/COLUMNS(B95:M95)</f>
        <v>0</v>
      </c>
    </row>
    <row r="96" spans="1:16" s="39" customFormat="1">
      <c r="A96" s="42" t="s">
        <v>43</v>
      </c>
      <c r="B96" s="66"/>
      <c r="C96" s="66"/>
      <c r="D96" s="66"/>
      <c r="E96" s="66"/>
      <c r="F96" s="66"/>
      <c r="G96" s="66"/>
      <c r="H96" s="66"/>
      <c r="I96" s="66"/>
      <c r="J96" s="66"/>
      <c r="K96" s="66"/>
      <c r="L96" s="66"/>
      <c r="M96" s="66"/>
      <c r="N96" s="51">
        <f t="shared" si="7"/>
        <v>0</v>
      </c>
      <c r="O96" s="51">
        <f t="shared" si="11"/>
        <v>0</v>
      </c>
    </row>
    <row r="97" spans="1:16" s="39" customFormat="1">
      <c r="A97" s="42" t="s">
        <v>46</v>
      </c>
      <c r="B97" s="66"/>
      <c r="C97" s="66"/>
      <c r="D97" s="66"/>
      <c r="E97" s="66"/>
      <c r="F97" s="66"/>
      <c r="G97" s="66"/>
      <c r="H97" s="66"/>
      <c r="I97" s="66"/>
      <c r="J97" s="66"/>
      <c r="K97" s="66"/>
      <c r="L97" s="66"/>
      <c r="M97" s="66"/>
      <c r="N97" s="51">
        <f t="shared" si="7"/>
        <v>0</v>
      </c>
      <c r="O97" s="51">
        <f t="shared" si="11"/>
        <v>0</v>
      </c>
    </row>
    <row r="98" spans="1:16" s="39" customFormat="1">
      <c r="A98" s="42" t="s">
        <v>44</v>
      </c>
      <c r="B98" s="66"/>
      <c r="C98" s="66"/>
      <c r="D98" s="66"/>
      <c r="E98" s="66"/>
      <c r="F98" s="66"/>
      <c r="G98" s="66"/>
      <c r="H98" s="66"/>
      <c r="I98" s="66"/>
      <c r="J98" s="66"/>
      <c r="K98" s="66"/>
      <c r="L98" s="66"/>
      <c r="M98" s="66"/>
      <c r="N98" s="51">
        <f t="shared" si="7"/>
        <v>0</v>
      </c>
      <c r="O98" s="51">
        <f t="shared" si="11"/>
        <v>0</v>
      </c>
    </row>
    <row r="99" spans="1:16" s="39" customFormat="1">
      <c r="A99" s="42" t="s">
        <v>76</v>
      </c>
      <c r="B99" s="66"/>
      <c r="C99" s="66"/>
      <c r="D99" s="66"/>
      <c r="E99" s="66"/>
      <c r="F99" s="66"/>
      <c r="G99" s="66"/>
      <c r="H99" s="66"/>
      <c r="I99" s="66"/>
      <c r="J99" s="66"/>
      <c r="K99" s="66"/>
      <c r="L99" s="66"/>
      <c r="M99" s="66"/>
      <c r="N99" s="51">
        <f t="shared" si="7"/>
        <v>0</v>
      </c>
      <c r="O99" s="51">
        <f t="shared" si="11"/>
        <v>0</v>
      </c>
    </row>
    <row r="100" spans="1:16" s="39" customFormat="1" ht="15.75" thickBot="1">
      <c r="A100" s="68" t="s">
        <v>17</v>
      </c>
      <c r="B100" s="69"/>
      <c r="C100" s="69"/>
      <c r="D100" s="69"/>
      <c r="E100" s="69"/>
      <c r="F100" s="69"/>
      <c r="G100" s="69"/>
      <c r="H100" s="69"/>
      <c r="I100" s="69"/>
      <c r="J100" s="69"/>
      <c r="K100" s="69"/>
      <c r="L100" s="69"/>
      <c r="M100" s="69"/>
      <c r="N100" s="67">
        <f t="shared" si="7"/>
        <v>0</v>
      </c>
      <c r="O100" s="67">
        <f t="shared" si="11"/>
        <v>0</v>
      </c>
    </row>
    <row r="101" spans="1:16" s="39" customFormat="1" ht="15.75" thickTop="1">
      <c r="A101" s="45" t="str">
        <f>"Total " &amp;Table9[[#Headers],[SAVINGS]]</f>
        <v>Total SAVINGS</v>
      </c>
      <c r="B101" s="46">
        <f>SUBTOTAL(109,[JAN])</f>
        <v>0</v>
      </c>
      <c r="C101" s="46">
        <f>SUBTOTAL(109,[FEB])</f>
        <v>0</v>
      </c>
      <c r="D101" s="46">
        <f>SUBTOTAL(109,[MAR])</f>
        <v>0</v>
      </c>
      <c r="E101" s="46">
        <f>SUBTOTAL(109,[APR])</f>
        <v>0</v>
      </c>
      <c r="F101" s="46">
        <f>SUBTOTAL(109,[MAY])</f>
        <v>0</v>
      </c>
      <c r="G101" s="46">
        <f>SUBTOTAL(109,[JUN])</f>
        <v>0</v>
      </c>
      <c r="H101" s="46">
        <f>SUBTOTAL(109,[JUL])</f>
        <v>0</v>
      </c>
      <c r="I101" s="46">
        <f>SUBTOTAL(109,[AUG])</f>
        <v>0</v>
      </c>
      <c r="J101" s="46">
        <f>SUBTOTAL(109,[SEP])</f>
        <v>0</v>
      </c>
      <c r="K101" s="46">
        <f>SUBTOTAL(109,[OCT])</f>
        <v>0</v>
      </c>
      <c r="L101" s="46">
        <f>SUBTOTAL(109,[NOV])</f>
        <v>0</v>
      </c>
      <c r="M101" s="46">
        <f>SUBTOTAL(109,[DEC])</f>
        <v>0</v>
      </c>
      <c r="N101" s="44">
        <f>SUBTOTAL(109,[Total])</f>
        <v>0</v>
      </c>
      <c r="O101" s="44">
        <f>Table9[[#Totals],[Total]]/COLUMNS(Table9[[#Totals],[JAN]:[DEC]])</f>
        <v>0</v>
      </c>
    </row>
    <row r="102" spans="1:16" s="39" customFormat="1">
      <c r="A102" s="48"/>
      <c r="B102" s="48"/>
      <c r="C102" s="48"/>
      <c r="D102" s="48"/>
      <c r="E102" s="48"/>
      <c r="F102" s="48"/>
      <c r="G102" s="48"/>
      <c r="H102" s="48"/>
      <c r="I102" s="48"/>
      <c r="J102" s="48"/>
      <c r="K102" s="48"/>
      <c r="L102" s="48"/>
      <c r="M102" s="48"/>
      <c r="N102" s="49"/>
      <c r="O102" s="49"/>
    </row>
    <row r="103" spans="1:16" s="39" customFormat="1" ht="16.5">
      <c r="A103" s="63" t="s">
        <v>47</v>
      </c>
      <c r="B103" s="64" t="s">
        <v>80</v>
      </c>
      <c r="C103" s="64" t="s">
        <v>81</v>
      </c>
      <c r="D103" s="64" t="s">
        <v>82</v>
      </c>
      <c r="E103" s="64" t="s">
        <v>83</v>
      </c>
      <c r="F103" s="64" t="s">
        <v>84</v>
      </c>
      <c r="G103" s="64" t="s">
        <v>85</v>
      </c>
      <c r="H103" s="64" t="s">
        <v>86</v>
      </c>
      <c r="I103" s="64" t="s">
        <v>87</v>
      </c>
      <c r="J103" s="64" t="s">
        <v>88</v>
      </c>
      <c r="K103" s="64" t="s">
        <v>89</v>
      </c>
      <c r="L103" s="64" t="s">
        <v>90</v>
      </c>
      <c r="M103" s="64" t="s">
        <v>91</v>
      </c>
      <c r="N103" s="65" t="s">
        <v>92</v>
      </c>
      <c r="O103" s="65" t="s">
        <v>100</v>
      </c>
      <c r="P103" s="52"/>
    </row>
    <row r="104" spans="1:16" s="39" customFormat="1">
      <c r="A104" s="42" t="s">
        <v>48</v>
      </c>
      <c r="B104" s="66"/>
      <c r="C104" s="66"/>
      <c r="D104" s="66"/>
      <c r="E104" s="66"/>
      <c r="F104" s="66"/>
      <c r="G104" s="66"/>
      <c r="H104" s="66"/>
      <c r="I104" s="66"/>
      <c r="J104" s="66"/>
      <c r="K104" s="66"/>
      <c r="L104" s="66"/>
      <c r="M104" s="66"/>
      <c r="N104" s="51">
        <f t="shared" ref="N104:N110" si="12">SUM(B104:M104)</f>
        <v>0</v>
      </c>
      <c r="O104" s="51">
        <f t="shared" ref="O104:O109" si="13">N104/COLUMNS(B104:M104)</f>
        <v>0</v>
      </c>
    </row>
    <row r="105" spans="1:16" s="39" customFormat="1">
      <c r="A105" s="42" t="s">
        <v>49</v>
      </c>
      <c r="B105" s="66"/>
      <c r="C105" s="66"/>
      <c r="D105" s="66"/>
      <c r="E105" s="66"/>
      <c r="F105" s="66"/>
      <c r="G105" s="66"/>
      <c r="H105" s="66"/>
      <c r="I105" s="66"/>
      <c r="J105" s="66"/>
      <c r="K105" s="66"/>
      <c r="L105" s="66"/>
      <c r="M105" s="66"/>
      <c r="N105" s="51">
        <f t="shared" si="12"/>
        <v>0</v>
      </c>
      <c r="O105" s="51">
        <f t="shared" si="13"/>
        <v>0</v>
      </c>
    </row>
    <row r="106" spans="1:16" s="39" customFormat="1">
      <c r="A106" s="42" t="s">
        <v>94</v>
      </c>
      <c r="B106" s="66"/>
      <c r="C106" s="66"/>
      <c r="D106" s="66"/>
      <c r="E106" s="66"/>
      <c r="F106" s="66"/>
      <c r="G106" s="66"/>
      <c r="H106" s="66"/>
      <c r="I106" s="66"/>
      <c r="J106" s="66"/>
      <c r="K106" s="66"/>
      <c r="L106" s="66"/>
      <c r="M106" s="66"/>
      <c r="N106" s="51">
        <f t="shared" si="12"/>
        <v>0</v>
      </c>
      <c r="O106" s="51">
        <f t="shared" si="13"/>
        <v>0</v>
      </c>
    </row>
    <row r="107" spans="1:16" s="39" customFormat="1">
      <c r="A107" s="42" t="s">
        <v>95</v>
      </c>
      <c r="B107" s="66"/>
      <c r="C107" s="66"/>
      <c r="D107" s="66"/>
      <c r="E107" s="66"/>
      <c r="F107" s="66"/>
      <c r="G107" s="66"/>
      <c r="H107" s="66"/>
      <c r="I107" s="66"/>
      <c r="J107" s="66"/>
      <c r="K107" s="66"/>
      <c r="L107" s="66"/>
      <c r="M107" s="66"/>
      <c r="N107" s="51">
        <f t="shared" si="12"/>
        <v>0</v>
      </c>
      <c r="O107" s="51">
        <f t="shared" si="13"/>
        <v>0</v>
      </c>
    </row>
    <row r="108" spans="1:16" s="39" customFormat="1">
      <c r="A108" s="42" t="s">
        <v>50</v>
      </c>
      <c r="B108" s="66"/>
      <c r="C108" s="66"/>
      <c r="D108" s="66"/>
      <c r="E108" s="66"/>
      <c r="F108" s="66"/>
      <c r="G108" s="66"/>
      <c r="H108" s="66"/>
      <c r="I108" s="66"/>
      <c r="J108" s="66"/>
      <c r="K108" s="66"/>
      <c r="L108" s="66"/>
      <c r="M108" s="66"/>
      <c r="N108" s="51">
        <f t="shared" si="12"/>
        <v>0</v>
      </c>
      <c r="O108" s="51">
        <f t="shared" si="13"/>
        <v>0</v>
      </c>
    </row>
    <row r="109" spans="1:16" s="39" customFormat="1">
      <c r="A109" s="42" t="s">
        <v>51</v>
      </c>
      <c r="B109" s="66"/>
      <c r="C109" s="66"/>
      <c r="D109" s="66"/>
      <c r="E109" s="66"/>
      <c r="F109" s="66"/>
      <c r="G109" s="66"/>
      <c r="H109" s="66"/>
      <c r="I109" s="66"/>
      <c r="J109" s="66"/>
      <c r="K109" s="66"/>
      <c r="L109" s="66"/>
      <c r="M109" s="66"/>
      <c r="N109" s="51">
        <f t="shared" si="12"/>
        <v>0</v>
      </c>
      <c r="O109" s="51">
        <f t="shared" si="13"/>
        <v>0</v>
      </c>
    </row>
    <row r="110" spans="1:16" s="39" customFormat="1" ht="15.75" thickBot="1">
      <c r="A110" s="68" t="s">
        <v>17</v>
      </c>
      <c r="B110" s="69"/>
      <c r="C110" s="69"/>
      <c r="D110" s="69"/>
      <c r="E110" s="69"/>
      <c r="F110" s="69"/>
      <c r="G110" s="69"/>
      <c r="H110" s="69"/>
      <c r="I110" s="69"/>
      <c r="J110" s="69"/>
      <c r="K110" s="69"/>
      <c r="L110" s="69"/>
      <c r="M110" s="69"/>
      <c r="N110" s="67">
        <f t="shared" si="12"/>
        <v>0</v>
      </c>
      <c r="O110" s="67">
        <f>N110/COLUMNS(B110:M110)</f>
        <v>0</v>
      </c>
    </row>
    <row r="111" spans="1:16" s="39" customFormat="1" ht="15.75" thickTop="1">
      <c r="A111" s="45" t="str">
        <f>"Total " &amp; Table10[[#Headers],[OBLIGATIONS]]</f>
        <v>Total OBLIGATIONS</v>
      </c>
      <c r="B111" s="46">
        <f>SUBTOTAL(109,[JAN])</f>
        <v>0</v>
      </c>
      <c r="C111" s="46">
        <f>SUBTOTAL(109,[FEB])</f>
        <v>0</v>
      </c>
      <c r="D111" s="46">
        <f>SUBTOTAL(109,[MAR])</f>
        <v>0</v>
      </c>
      <c r="E111" s="46">
        <f>SUBTOTAL(109,[APR])</f>
        <v>0</v>
      </c>
      <c r="F111" s="46">
        <f>SUBTOTAL(109,[MAY])</f>
        <v>0</v>
      </c>
      <c r="G111" s="46">
        <f>SUBTOTAL(109,[JUN])</f>
        <v>0</v>
      </c>
      <c r="H111" s="46">
        <f>SUBTOTAL(109,[JUL])</f>
        <v>0</v>
      </c>
      <c r="I111" s="46">
        <f>SUBTOTAL(109,[AUG])</f>
        <v>0</v>
      </c>
      <c r="J111" s="46">
        <f>SUBTOTAL(109,[SEP])</f>
        <v>0</v>
      </c>
      <c r="K111" s="46">
        <f>SUBTOTAL(109,[OCT])</f>
        <v>0</v>
      </c>
      <c r="L111" s="46">
        <f>SUBTOTAL(109,[NOV])</f>
        <v>0</v>
      </c>
      <c r="M111" s="46">
        <f>SUBTOTAL(109,[DEC])</f>
        <v>0</v>
      </c>
      <c r="N111" s="44">
        <f>SUBTOTAL(109,[Total])</f>
        <v>0</v>
      </c>
      <c r="O111" s="44">
        <f>Table10[[#Totals],[Total]]/COLUMNS(Table10[[#Totals],[JAN]:[DEC]])</f>
        <v>0</v>
      </c>
    </row>
    <row r="112" spans="1:16" s="39" customFormat="1">
      <c r="A112" s="48"/>
      <c r="B112" s="48"/>
      <c r="C112" s="48"/>
      <c r="D112" s="48"/>
      <c r="E112" s="48"/>
      <c r="F112" s="48"/>
      <c r="G112" s="48"/>
      <c r="H112" s="48"/>
      <c r="I112" s="48"/>
      <c r="J112" s="48"/>
      <c r="K112" s="48"/>
      <c r="L112" s="48"/>
      <c r="M112" s="48"/>
      <c r="N112" s="49"/>
      <c r="O112" s="49"/>
    </row>
    <row r="113" spans="1:16" s="39" customFormat="1" ht="16.5">
      <c r="A113" s="63" t="s">
        <v>36</v>
      </c>
      <c r="B113" s="64" t="s">
        <v>80</v>
      </c>
      <c r="C113" s="64" t="s">
        <v>81</v>
      </c>
      <c r="D113" s="64" t="s">
        <v>82</v>
      </c>
      <c r="E113" s="64" t="s">
        <v>83</v>
      </c>
      <c r="F113" s="64" t="s">
        <v>84</v>
      </c>
      <c r="G113" s="64" t="s">
        <v>85</v>
      </c>
      <c r="H113" s="64" t="s">
        <v>86</v>
      </c>
      <c r="I113" s="64" t="s">
        <v>87</v>
      </c>
      <c r="J113" s="64" t="s">
        <v>88</v>
      </c>
      <c r="K113" s="64" t="s">
        <v>89</v>
      </c>
      <c r="L113" s="64" t="s">
        <v>90</v>
      </c>
      <c r="M113" s="64" t="s">
        <v>91</v>
      </c>
      <c r="N113" s="65" t="s">
        <v>92</v>
      </c>
      <c r="O113" s="65" t="s">
        <v>100</v>
      </c>
      <c r="P113" s="52"/>
    </row>
    <row r="114" spans="1:16" s="39" customFormat="1">
      <c r="A114" s="42" t="s">
        <v>30</v>
      </c>
      <c r="B114" s="66"/>
      <c r="C114" s="66"/>
      <c r="D114" s="66"/>
      <c r="E114" s="66"/>
      <c r="F114" s="66"/>
      <c r="G114" s="66"/>
      <c r="H114" s="66"/>
      <c r="I114" s="66"/>
      <c r="J114" s="66"/>
      <c r="K114" s="66"/>
      <c r="L114" s="66"/>
      <c r="M114" s="66"/>
      <c r="N114" s="51">
        <f>SUM(B114:M114)</f>
        <v>0</v>
      </c>
      <c r="O114" s="51">
        <f>N114/COLUMNS(B114:M114)</f>
        <v>0</v>
      </c>
    </row>
    <row r="115" spans="1:16" s="39" customFormat="1">
      <c r="A115" s="42" t="s">
        <v>31</v>
      </c>
      <c r="B115" s="66"/>
      <c r="C115" s="66"/>
      <c r="D115" s="66"/>
      <c r="E115" s="66"/>
      <c r="F115" s="66"/>
      <c r="G115" s="66"/>
      <c r="H115" s="66"/>
      <c r="I115" s="66"/>
      <c r="J115" s="66"/>
      <c r="K115" s="66"/>
      <c r="L115" s="66"/>
      <c r="M115" s="66"/>
      <c r="N115" s="51">
        <f>SUM(B115:M115)</f>
        <v>0</v>
      </c>
      <c r="O115" s="51">
        <f>N115/COLUMNS(B115:M115)</f>
        <v>0</v>
      </c>
    </row>
    <row r="116" spans="1:16" s="39" customFormat="1">
      <c r="A116" s="42" t="s">
        <v>97</v>
      </c>
      <c r="B116" s="66"/>
      <c r="C116" s="66"/>
      <c r="D116" s="66"/>
      <c r="E116" s="66"/>
      <c r="F116" s="66"/>
      <c r="G116" s="66"/>
      <c r="H116" s="66"/>
      <c r="I116" s="66"/>
      <c r="J116" s="66"/>
      <c r="K116" s="66"/>
      <c r="L116" s="66"/>
      <c r="M116" s="66"/>
      <c r="N116" s="51">
        <f>SUM(B116:M116)</f>
        <v>0</v>
      </c>
      <c r="O116" s="51">
        <f>N116/COLUMNS(B116:M116)</f>
        <v>0</v>
      </c>
    </row>
    <row r="117" spans="1:16" s="39" customFormat="1" ht="15.75" thickBot="1">
      <c r="A117" s="68" t="s">
        <v>17</v>
      </c>
      <c r="B117" s="69"/>
      <c r="C117" s="69"/>
      <c r="D117" s="69"/>
      <c r="E117" s="69"/>
      <c r="F117" s="69"/>
      <c r="G117" s="69"/>
      <c r="H117" s="69"/>
      <c r="I117" s="69"/>
      <c r="J117" s="69"/>
      <c r="K117" s="69"/>
      <c r="L117" s="69"/>
      <c r="M117" s="69"/>
      <c r="N117" s="67">
        <f>SUM(B117:M117)</f>
        <v>0</v>
      </c>
      <c r="O117" s="67">
        <f>N117/COLUMNS(B117:M117)</f>
        <v>0</v>
      </c>
    </row>
    <row r="118" spans="1:16" s="39" customFormat="1" ht="15.75" thickTop="1">
      <c r="A118" s="45" t="str">
        <f>"Total " &amp;Table11[[#Headers],[SUBSCRIPTIONS]]</f>
        <v>Total SUBSCRIPTIONS</v>
      </c>
      <c r="B118" s="46">
        <f>SUBTOTAL(109,[JAN])</f>
        <v>0</v>
      </c>
      <c r="C118" s="46">
        <f>SUBTOTAL(109,[FEB])</f>
        <v>0</v>
      </c>
      <c r="D118" s="46">
        <f>SUBTOTAL(109,[MAR])</f>
        <v>0</v>
      </c>
      <c r="E118" s="46">
        <f>SUBTOTAL(109,[APR])</f>
        <v>0</v>
      </c>
      <c r="F118" s="46">
        <f>SUBTOTAL(109,[MAY])</f>
        <v>0</v>
      </c>
      <c r="G118" s="46">
        <f>SUBTOTAL(109,[JUN])</f>
        <v>0</v>
      </c>
      <c r="H118" s="46">
        <f>SUBTOTAL(109,[JUL])</f>
        <v>0</v>
      </c>
      <c r="I118" s="46">
        <f>SUBTOTAL(109,[AUG])</f>
        <v>0</v>
      </c>
      <c r="J118" s="46">
        <f>SUBTOTAL(109,[SEP])</f>
        <v>0</v>
      </c>
      <c r="K118" s="46">
        <f>SUBTOTAL(109,[OCT])</f>
        <v>0</v>
      </c>
      <c r="L118" s="46">
        <f>SUBTOTAL(109,[NOV])</f>
        <v>0</v>
      </c>
      <c r="M118" s="46">
        <f>SUBTOTAL(109,[DEC])</f>
        <v>0</v>
      </c>
      <c r="N118" s="44">
        <f>SUBTOTAL(109,[Total])</f>
        <v>0</v>
      </c>
      <c r="O118" s="44">
        <f>Table11[[#Totals],[Total]]/COLUMNS(Table11[[#Totals],[JAN]:[DEC]])</f>
        <v>0</v>
      </c>
    </row>
    <row r="119" spans="1:16" s="39" customFormat="1">
      <c r="A119" s="48"/>
      <c r="B119" s="48"/>
      <c r="C119" s="48"/>
      <c r="D119" s="48"/>
      <c r="E119" s="48"/>
      <c r="F119" s="48"/>
      <c r="G119" s="48"/>
      <c r="H119" s="48"/>
      <c r="I119" s="48"/>
      <c r="J119" s="48"/>
      <c r="K119" s="48"/>
      <c r="L119" s="48"/>
      <c r="M119" s="48"/>
      <c r="N119" s="49"/>
      <c r="O119" s="49"/>
    </row>
    <row r="120" spans="1:16" s="39" customFormat="1" ht="16.5">
      <c r="A120" s="63" t="s">
        <v>13</v>
      </c>
      <c r="B120" s="64" t="s">
        <v>80</v>
      </c>
      <c r="C120" s="64" t="s">
        <v>81</v>
      </c>
      <c r="D120" s="64" t="s">
        <v>82</v>
      </c>
      <c r="E120" s="64" t="s">
        <v>83</v>
      </c>
      <c r="F120" s="64" t="s">
        <v>84</v>
      </c>
      <c r="G120" s="64" t="s">
        <v>85</v>
      </c>
      <c r="H120" s="64" t="s">
        <v>86</v>
      </c>
      <c r="I120" s="64" t="s">
        <v>87</v>
      </c>
      <c r="J120" s="64" t="s">
        <v>88</v>
      </c>
      <c r="K120" s="64" t="s">
        <v>89</v>
      </c>
      <c r="L120" s="64" t="s">
        <v>90</v>
      </c>
      <c r="M120" s="64" t="s">
        <v>91</v>
      </c>
      <c r="N120" s="65" t="s">
        <v>92</v>
      </c>
      <c r="O120" s="65" t="s">
        <v>100</v>
      </c>
      <c r="P120" s="52"/>
    </row>
    <row r="121" spans="1:16" s="39" customFormat="1">
      <c r="A121" s="42" t="s">
        <v>41</v>
      </c>
      <c r="B121" s="66"/>
      <c r="C121" s="66"/>
      <c r="D121" s="66"/>
      <c r="E121" s="66"/>
      <c r="F121" s="66"/>
      <c r="G121" s="66"/>
      <c r="H121" s="66"/>
      <c r="I121" s="66"/>
      <c r="J121" s="66"/>
      <c r="K121" s="66"/>
      <c r="L121" s="66"/>
      <c r="M121" s="66"/>
      <c r="N121" s="51">
        <f>SUM(B121:M121)</f>
        <v>0</v>
      </c>
      <c r="O121" s="51">
        <f>N121/COLUMNS(B121:M121)</f>
        <v>0</v>
      </c>
    </row>
    <row r="122" spans="1:16" s="39" customFormat="1">
      <c r="A122" s="42" t="s">
        <v>1</v>
      </c>
      <c r="B122" s="66"/>
      <c r="C122" s="66"/>
      <c r="D122" s="66"/>
      <c r="E122" s="66"/>
      <c r="F122" s="66"/>
      <c r="G122" s="66"/>
      <c r="H122" s="66"/>
      <c r="I122" s="66"/>
      <c r="J122" s="66"/>
      <c r="K122" s="66"/>
      <c r="L122" s="66"/>
      <c r="M122" s="66"/>
      <c r="N122" s="51">
        <f>SUM(B122:M122)</f>
        <v>0</v>
      </c>
      <c r="O122" s="51">
        <f>N122/COLUMNS(B122:M122)</f>
        <v>0</v>
      </c>
    </row>
    <row r="123" spans="1:16" s="39" customFormat="1">
      <c r="A123" s="42" t="s">
        <v>17</v>
      </c>
      <c r="B123" s="66"/>
      <c r="C123" s="66"/>
      <c r="D123" s="66"/>
      <c r="E123" s="66"/>
      <c r="F123" s="66"/>
      <c r="G123" s="66"/>
      <c r="H123" s="66"/>
      <c r="I123" s="66"/>
      <c r="J123" s="66"/>
      <c r="K123" s="66"/>
      <c r="L123" s="66"/>
      <c r="M123" s="66"/>
      <c r="N123" s="51">
        <f>SUM(B123:M123)</f>
        <v>0</v>
      </c>
      <c r="O123" s="51">
        <f>N123/COLUMNS(B123:M123)</f>
        <v>0</v>
      </c>
    </row>
    <row r="124" spans="1:16" s="39" customFormat="1" ht="15.75" thickBot="1">
      <c r="A124" s="68" t="s">
        <v>17</v>
      </c>
      <c r="B124" s="69"/>
      <c r="C124" s="69"/>
      <c r="D124" s="69"/>
      <c r="E124" s="69"/>
      <c r="F124" s="69"/>
      <c r="G124" s="69"/>
      <c r="H124" s="69"/>
      <c r="I124" s="69"/>
      <c r="J124" s="69"/>
      <c r="K124" s="69"/>
      <c r="L124" s="69"/>
      <c r="M124" s="69"/>
      <c r="N124" s="67">
        <f>SUM(B124:M124)</f>
        <v>0</v>
      </c>
      <c r="O124" s="67">
        <f>N124/COLUMNS(B124:M124)</f>
        <v>0</v>
      </c>
    </row>
    <row r="125" spans="1:16" s="39" customFormat="1" ht="15.75" thickTop="1">
      <c r="A125" s="45" t="str">
        <f>"Total " &amp;Table12[[#Headers],[MISCELLANEOUS]]</f>
        <v>Total MISCELLANEOUS</v>
      </c>
      <c r="B125" s="46">
        <f>SUBTOTAL(109,[JAN])</f>
        <v>0</v>
      </c>
      <c r="C125" s="46">
        <f>SUBTOTAL(109,[FEB])</f>
        <v>0</v>
      </c>
      <c r="D125" s="46">
        <f>SUBTOTAL(109,[MAR])</f>
        <v>0</v>
      </c>
      <c r="E125" s="46">
        <f>SUBTOTAL(109,[APR])</f>
        <v>0</v>
      </c>
      <c r="F125" s="46">
        <f>SUBTOTAL(109,[MAY])</f>
        <v>0</v>
      </c>
      <c r="G125" s="46">
        <f>SUBTOTAL(109,[JUN])</f>
        <v>0</v>
      </c>
      <c r="H125" s="46">
        <f>SUBTOTAL(109,[JUL])</f>
        <v>0</v>
      </c>
      <c r="I125" s="46">
        <f>SUBTOTAL(109,[AUG])</f>
        <v>0</v>
      </c>
      <c r="J125" s="46">
        <f>SUBTOTAL(109,[SEP])</f>
        <v>0</v>
      </c>
      <c r="K125" s="46">
        <f>SUBTOTAL(109,[OCT])</f>
        <v>0</v>
      </c>
      <c r="L125" s="46">
        <f>SUBTOTAL(109,[NOV])</f>
        <v>0</v>
      </c>
      <c r="M125" s="46">
        <f>SUBTOTAL(109,[DEC])</f>
        <v>0</v>
      </c>
      <c r="N125" s="44">
        <f>SUBTOTAL(109,[Total])</f>
        <v>0</v>
      </c>
      <c r="O125" s="44">
        <f>Table12[[#Totals],[Total]]/COLUMNS(Table12[[#Totals],[JAN]:[DEC]])</f>
        <v>0</v>
      </c>
    </row>
    <row r="126" spans="1:16">
      <c r="A126" s="4"/>
      <c r="B126" s="4"/>
      <c r="C126" s="4"/>
      <c r="D126" s="4"/>
      <c r="E126" s="4"/>
      <c r="F126" s="4"/>
      <c r="G126" s="4"/>
      <c r="H126" s="4"/>
      <c r="I126" s="4"/>
      <c r="J126" s="4"/>
      <c r="K126" s="4"/>
      <c r="L126" s="4"/>
      <c r="M126" s="4"/>
      <c r="N126" s="4"/>
      <c r="O126" s="4"/>
    </row>
    <row r="127" spans="1:16">
      <c r="A127" s="4"/>
      <c r="B127" s="4"/>
      <c r="C127" s="4"/>
      <c r="D127" s="4"/>
      <c r="E127" s="4"/>
      <c r="F127" s="4"/>
      <c r="G127" s="4"/>
      <c r="H127" s="4"/>
      <c r="I127" s="4"/>
      <c r="J127" s="4"/>
      <c r="K127" s="4"/>
      <c r="L127" s="4"/>
      <c r="M127" s="4"/>
      <c r="N127" s="4"/>
      <c r="O127" s="4"/>
    </row>
    <row r="128" spans="1:16">
      <c r="A128" s="4"/>
      <c r="B128" s="4"/>
      <c r="C128" s="4"/>
      <c r="D128" s="4"/>
      <c r="E128" s="4"/>
      <c r="F128" s="4"/>
      <c r="G128" s="4"/>
      <c r="H128" s="4"/>
      <c r="I128" s="4"/>
      <c r="J128" s="4"/>
      <c r="K128" s="4"/>
      <c r="L128" s="4"/>
      <c r="M128" s="4"/>
      <c r="N128" s="4"/>
      <c r="O128" s="4"/>
    </row>
    <row r="129" spans="1:15">
      <c r="A129" s="4"/>
      <c r="B129" s="4"/>
      <c r="C129" s="4"/>
      <c r="D129" s="4"/>
      <c r="E129" s="4"/>
      <c r="F129" s="4"/>
      <c r="G129" s="4"/>
      <c r="H129" s="4"/>
      <c r="I129" s="4"/>
      <c r="J129" s="4"/>
      <c r="K129" s="4"/>
      <c r="L129" s="4"/>
      <c r="M129" s="4"/>
      <c r="N129" s="4"/>
      <c r="O129" s="4"/>
    </row>
    <row r="130" spans="1:15">
      <c r="A130" s="4"/>
      <c r="B130" s="4"/>
      <c r="C130" s="4"/>
      <c r="D130" s="4"/>
      <c r="E130" s="4"/>
      <c r="F130" s="4"/>
      <c r="G130" s="4"/>
      <c r="H130" s="4"/>
      <c r="I130" s="4"/>
      <c r="J130" s="4"/>
      <c r="K130" s="4"/>
      <c r="L130" s="4"/>
      <c r="M130" s="4"/>
      <c r="N130" s="4"/>
      <c r="O130" s="4"/>
    </row>
    <row r="131" spans="1:15">
      <c r="A131" s="4"/>
      <c r="B131" s="4"/>
      <c r="C131" s="4"/>
      <c r="D131" s="4"/>
      <c r="E131" s="4"/>
      <c r="F131" s="4"/>
      <c r="G131" s="4"/>
      <c r="H131" s="4"/>
      <c r="I131" s="4"/>
      <c r="J131" s="4"/>
      <c r="K131" s="4"/>
      <c r="L131" s="4"/>
      <c r="M131" s="4"/>
      <c r="N131" s="4"/>
      <c r="O131" s="4"/>
    </row>
  </sheetData>
  <phoneticPr fontId="0" type="noConversion"/>
  <printOptions horizontalCentered="1"/>
  <pageMargins left="0.4" right="0.4" top="0.35" bottom="0.35" header="0.5" footer="0.25"/>
  <pageSetup scale="83" fitToHeight="0" orientation="portrait" r:id="rId1"/>
  <headerFooter alignWithMargins="0"/>
  <drawing r:id="rId2"/>
  <legacyDrawing r:id="rId3"/>
  <tableParts count="11">
    <tablePart r:id="rId4"/>
    <tablePart r:id="rId5"/>
    <tablePart r:id="rId6"/>
    <tablePart r:id="rId7"/>
    <tablePart r:id="rId8"/>
    <tablePart r:id="rId9"/>
    <tablePart r:id="rId10"/>
    <tablePart r:id="rId11"/>
    <tablePart r:id="rId12"/>
    <tablePart r:id="rId13"/>
    <tablePart r:id="rId14"/>
  </tableParts>
</worksheet>
</file>

<file path=xl/worksheets/sheet2.xml><?xml version="1.0" encoding="utf-8"?>
<worksheet xmlns="http://schemas.openxmlformats.org/spreadsheetml/2006/main" xmlns:r="http://schemas.openxmlformats.org/officeDocument/2006/relationships">
  <dimension ref="A4:D45"/>
  <sheetViews>
    <sheetView showGridLines="0" topLeftCell="A4" workbookViewId="0">
      <selection activeCell="A7" sqref="A7:XFD7"/>
    </sheetView>
  </sheetViews>
  <sheetFormatPr defaultRowHeight="15"/>
  <cols>
    <col min="1" max="1" width="9" style="24" customWidth="1"/>
    <col min="2" max="2" width="61.875" style="25" customWidth="1"/>
    <col min="3" max="16384" width="9" style="26"/>
  </cols>
  <sheetData>
    <row r="4" spans="1:4" s="17" customFormat="1" ht="26.1" customHeight="1">
      <c r="A4" s="62" t="s">
        <v>117</v>
      </c>
      <c r="B4" s="13"/>
      <c r="C4" s="14"/>
    </row>
    <row r="5" spans="1:4" s="19" customFormat="1" ht="14.25">
      <c r="A5" s="15"/>
      <c r="B5" s="18"/>
      <c r="C5" s="18"/>
      <c r="D5" s="16"/>
    </row>
    <row r="6" spans="1:4" s="21" customFormat="1" ht="51">
      <c r="A6" s="58" t="s">
        <v>101</v>
      </c>
      <c r="B6" s="59" t="s">
        <v>111</v>
      </c>
    </row>
    <row r="7" spans="1:4" s="21" customFormat="1" ht="12.75">
      <c r="A7" s="61" t="s">
        <v>102</v>
      </c>
      <c r="B7" s="61" t="s">
        <v>103</v>
      </c>
    </row>
    <row r="8" spans="1:4" s="21" customFormat="1" ht="12.75">
      <c r="A8" s="60"/>
      <c r="B8" s="60"/>
    </row>
    <row r="9" spans="1:4" s="21" customFormat="1" ht="38.25">
      <c r="A9" s="60"/>
      <c r="B9" s="59" t="s">
        <v>120</v>
      </c>
    </row>
    <row r="10" spans="1:4" s="21" customFormat="1" ht="12.75">
      <c r="A10" s="60"/>
      <c r="B10" s="60"/>
    </row>
    <row r="11" spans="1:4" s="21" customFormat="1" ht="38.25">
      <c r="A11" s="60"/>
      <c r="B11" s="59" t="s">
        <v>121</v>
      </c>
    </row>
    <row r="12" spans="1:4" s="21" customFormat="1" ht="12.75">
      <c r="A12" s="60"/>
      <c r="B12" s="60"/>
    </row>
    <row r="13" spans="1:4" s="21" customFormat="1" ht="12.75">
      <c r="A13" s="61" t="s">
        <v>104</v>
      </c>
      <c r="B13" s="61" t="s">
        <v>105</v>
      </c>
    </row>
    <row r="14" spans="1:4" s="21" customFormat="1" ht="12.75">
      <c r="A14" s="60"/>
      <c r="B14" s="60"/>
    </row>
    <row r="15" spans="1:4" s="21" customFormat="1" ht="25.5">
      <c r="A15" s="60"/>
      <c r="B15" s="59" t="s">
        <v>116</v>
      </c>
    </row>
    <row r="16" spans="1:4" s="21" customFormat="1" ht="12.75">
      <c r="A16" s="60"/>
      <c r="B16" s="60"/>
    </row>
    <row r="17" spans="1:2" s="21" customFormat="1" ht="38.25">
      <c r="A17" s="60"/>
      <c r="B17" s="59" t="s">
        <v>119</v>
      </c>
    </row>
    <row r="18" spans="1:2" s="21" customFormat="1" ht="12.75">
      <c r="A18" s="60"/>
      <c r="B18" s="60"/>
    </row>
    <row r="19" spans="1:2" s="21" customFormat="1" ht="12.75">
      <c r="A19" s="61" t="s">
        <v>106</v>
      </c>
      <c r="B19" s="61" t="s">
        <v>107</v>
      </c>
    </row>
    <row r="20" spans="1:2" s="21" customFormat="1" ht="12.75">
      <c r="A20" s="60"/>
      <c r="B20" s="60"/>
    </row>
    <row r="21" spans="1:2" s="21" customFormat="1" ht="38.25">
      <c r="A21" s="60"/>
      <c r="B21" s="59" t="s">
        <v>118</v>
      </c>
    </row>
    <row r="22" spans="1:2" s="21" customFormat="1" ht="12.75">
      <c r="A22" s="60"/>
      <c r="B22" s="60"/>
    </row>
    <row r="23" spans="1:2" s="21" customFormat="1" ht="12.75">
      <c r="A23" s="58" t="s">
        <v>112</v>
      </c>
      <c r="B23" s="60"/>
    </row>
    <row r="24" spans="1:2" s="21" customFormat="1" ht="25.5">
      <c r="A24" s="60"/>
      <c r="B24" s="59" t="s">
        <v>108</v>
      </c>
    </row>
    <row r="25" spans="1:2" s="21" customFormat="1" ht="12.75">
      <c r="A25" s="60"/>
      <c r="B25" s="60"/>
    </row>
    <row r="26" spans="1:2" s="21" customFormat="1" ht="12.75">
      <c r="A26" s="58" t="s">
        <v>113</v>
      </c>
      <c r="B26" s="60"/>
    </row>
    <row r="27" spans="1:2" s="21" customFormat="1" ht="38.25">
      <c r="A27" s="60"/>
      <c r="B27" s="59" t="s">
        <v>109</v>
      </c>
    </row>
    <row r="28" spans="1:2" s="21" customFormat="1" ht="12.75">
      <c r="A28" s="60"/>
      <c r="B28" s="60"/>
    </row>
    <row r="29" spans="1:2" s="21" customFormat="1" ht="12.75">
      <c r="A29" s="58" t="s">
        <v>114</v>
      </c>
      <c r="B29" s="60"/>
    </row>
    <row r="30" spans="1:2" s="21" customFormat="1" ht="25.5">
      <c r="A30" s="60"/>
      <c r="B30" s="59" t="s">
        <v>115</v>
      </c>
    </row>
    <row r="31" spans="1:2" s="21" customFormat="1" ht="12.75">
      <c r="A31" s="60"/>
      <c r="B31" s="60"/>
    </row>
    <row r="32" spans="1:2" s="21" customFormat="1" ht="12.75">
      <c r="A32" s="61" t="s">
        <v>110</v>
      </c>
      <c r="B32" s="61" t="s">
        <v>124</v>
      </c>
    </row>
    <row r="33" spans="1:2" s="21" customFormat="1" ht="12.75">
      <c r="A33" s="60"/>
      <c r="B33" s="60"/>
    </row>
    <row r="34" spans="1:2" s="21" customFormat="1" ht="12.75">
      <c r="A34" s="60"/>
      <c r="B34" s="59" t="s">
        <v>125</v>
      </c>
    </row>
    <row r="35" spans="1:2" s="21" customFormat="1">
      <c r="A35" s="22"/>
      <c r="B35" s="23"/>
    </row>
    <row r="36" spans="1:2" s="21" customFormat="1">
      <c r="A36" s="22"/>
      <c r="B36" s="20"/>
    </row>
    <row r="37" spans="1:2" s="21" customFormat="1">
      <c r="A37" s="22"/>
      <c r="B37" s="23"/>
    </row>
    <row r="38" spans="1:2" s="21" customFormat="1" ht="14.25">
      <c r="A38" s="18"/>
      <c r="B38" s="53"/>
    </row>
    <row r="39" spans="1:2" s="21" customFormat="1" ht="11.25"/>
    <row r="40" spans="1:2" s="21" customFormat="1" ht="14.25">
      <c r="A40" s="18"/>
      <c r="B40" s="53"/>
    </row>
    <row r="41" spans="1:2" ht="14.25">
      <c r="A41" s="18"/>
      <c r="B41" s="54"/>
    </row>
    <row r="42" spans="1:2">
      <c r="A42" s="55"/>
      <c r="B42" s="18"/>
    </row>
    <row r="43" spans="1:2">
      <c r="A43" s="55"/>
      <c r="B43" s="18"/>
    </row>
    <row r="44" spans="1:2">
      <c r="A44" s="55"/>
      <c r="B44" s="18"/>
    </row>
    <row r="45" spans="1:2">
      <c r="B45" s="18"/>
    </row>
  </sheetData>
  <phoneticPr fontId="19" type="noConversion"/>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vt:lpstr>
      <vt:lpstr>Help</vt:lpstr>
      <vt:lpstr>Budget!Print_Area</vt:lpstr>
    </vt:vector>
  </TitlesOfParts>
  <Company>Vertex42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Personal Budget Spreadsheet</dc:title>
  <dc:creator>www.vertex42.com</dc:creator>
  <dc:description>(c) 2008-2014 Vertex42 LLC. All Rights Reserved.</dc:description>
  <cp:lastModifiedBy>Sean Bennett</cp:lastModifiedBy>
  <cp:lastPrinted>2015-06-11T18:38:57Z</cp:lastPrinted>
  <dcterms:created xsi:type="dcterms:W3CDTF">2007-10-28T01:07:07Z</dcterms:created>
  <dcterms:modified xsi:type="dcterms:W3CDTF">2015-06-11T18:45:23Z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2008-2014 Vertex42 LLC</vt:lpwstr>
  </property>
  <property fmtid="{D5CDD505-2E9C-101B-9397-08002B2CF9AE}" pid="3" name="Version">
    <vt:lpwstr>1.1.1</vt:lpwstr>
  </property>
</Properties>
</file>